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PERUCAMARAS 2023\Reporte Regional 2023\Enero\"/>
    </mc:Choice>
  </mc:AlternateContent>
  <bookViews>
    <workbookView xWindow="0" yWindow="0" windowWidth="20490" windowHeight="7755" tabRatio="801"/>
  </bookViews>
  <sheets>
    <sheet name="Perucámaras " sheetId="1" r:id="rId1"/>
    <sheet name="Índice" sheetId="3" r:id="rId2"/>
    <sheet name="Macro Región Norte" sheetId="14" r:id="rId3"/>
    <sheet name="1. Cajamarca" sheetId="4" r:id="rId4"/>
    <sheet name="2. La Libertad" sheetId="5" r:id="rId5"/>
    <sheet name="3. Lambayeque" sheetId="6" r:id="rId6"/>
    <sheet name="4. Piura" sheetId="7" r:id="rId7"/>
    <sheet name="5. Tumbes" sheetId="8" r:id="rId8"/>
  </sheets>
  <externalReferences>
    <externalReference r:id="rId9"/>
    <externalReference r:id="rId10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4" l="1"/>
  <c r="I71" i="14"/>
  <c r="J71" i="14"/>
  <c r="K71" i="14"/>
  <c r="L71" i="14"/>
  <c r="M71" i="14"/>
  <c r="N71" i="14"/>
  <c r="O71" i="14"/>
  <c r="G71" i="14"/>
  <c r="H59" i="14"/>
  <c r="I59" i="14"/>
  <c r="J59" i="14"/>
  <c r="K59" i="14"/>
  <c r="L59" i="14"/>
  <c r="M59" i="14"/>
  <c r="N59" i="14"/>
  <c r="O59" i="14"/>
  <c r="H60" i="14"/>
  <c r="I60" i="14"/>
  <c r="J60" i="14"/>
  <c r="K60" i="14"/>
  <c r="L60" i="14"/>
  <c r="M60" i="14"/>
  <c r="N60" i="14"/>
  <c r="O60" i="14"/>
  <c r="H61" i="14"/>
  <c r="I61" i="14"/>
  <c r="J61" i="14"/>
  <c r="K61" i="14"/>
  <c r="L61" i="14"/>
  <c r="M61" i="14"/>
  <c r="N61" i="14"/>
  <c r="O61" i="14"/>
  <c r="H62" i="14"/>
  <c r="I62" i="14"/>
  <c r="J62" i="14"/>
  <c r="K62" i="14"/>
  <c r="L62" i="14"/>
  <c r="M62" i="14"/>
  <c r="N62" i="14"/>
  <c r="O62" i="14"/>
  <c r="H63" i="14"/>
  <c r="I63" i="14"/>
  <c r="J63" i="14"/>
  <c r="K63" i="14"/>
  <c r="L63" i="14"/>
  <c r="M63" i="14"/>
  <c r="N63" i="14"/>
  <c r="O63" i="14"/>
  <c r="H64" i="14"/>
  <c r="I64" i="14"/>
  <c r="J64" i="14"/>
  <c r="K64" i="14"/>
  <c r="L64" i="14"/>
  <c r="M64" i="14"/>
  <c r="N64" i="14"/>
  <c r="O64" i="14"/>
  <c r="H65" i="14"/>
  <c r="I65" i="14"/>
  <c r="J65" i="14"/>
  <c r="K65" i="14"/>
  <c r="L65" i="14"/>
  <c r="M65" i="14"/>
  <c r="N65" i="14"/>
  <c r="O65" i="14"/>
  <c r="H66" i="14"/>
  <c r="I66" i="14"/>
  <c r="J66" i="14"/>
  <c r="K66" i="14"/>
  <c r="L66" i="14"/>
  <c r="M66" i="14"/>
  <c r="N66" i="14"/>
  <c r="O66" i="14"/>
  <c r="H67" i="14"/>
  <c r="I67" i="14"/>
  <c r="J67" i="14"/>
  <c r="K67" i="14"/>
  <c r="L67" i="14"/>
  <c r="M67" i="14"/>
  <c r="N67" i="14"/>
  <c r="O67" i="14"/>
  <c r="H68" i="14"/>
  <c r="I68" i="14"/>
  <c r="J68" i="14"/>
  <c r="K68" i="14"/>
  <c r="L68" i="14"/>
  <c r="M68" i="14"/>
  <c r="N68" i="14"/>
  <c r="O68" i="14"/>
  <c r="H69" i="14"/>
  <c r="I69" i="14"/>
  <c r="J69" i="14"/>
  <c r="K69" i="14"/>
  <c r="L69" i="14"/>
  <c r="M69" i="14"/>
  <c r="N69" i="14"/>
  <c r="O69" i="14"/>
  <c r="H70" i="14"/>
  <c r="I70" i="14"/>
  <c r="J70" i="14"/>
  <c r="K70" i="14"/>
  <c r="L70" i="14"/>
  <c r="M70" i="14"/>
  <c r="N70" i="14"/>
  <c r="O70" i="14"/>
  <c r="G60" i="14"/>
  <c r="G61" i="14"/>
  <c r="G62" i="14"/>
  <c r="G63" i="14"/>
  <c r="G64" i="14"/>
  <c r="G65" i="14"/>
  <c r="G66" i="14"/>
  <c r="G67" i="14"/>
  <c r="G68" i="14"/>
  <c r="G69" i="14"/>
  <c r="G70" i="14"/>
  <c r="G59" i="14"/>
  <c r="T20" i="14"/>
  <c r="T19" i="14"/>
  <c r="T18" i="14"/>
  <c r="T17" i="14"/>
  <c r="T16" i="14"/>
  <c r="G15" i="14" l="1"/>
  <c r="G40" i="14"/>
  <c r="G45" i="14"/>
  <c r="G37" i="14"/>
  <c r="G29" i="14"/>
  <c r="G21" i="14"/>
  <c r="G13" i="14"/>
  <c r="G48" i="14"/>
  <c r="G16" i="14"/>
  <c r="G46" i="14"/>
  <c r="G38" i="14"/>
  <c r="G30" i="14"/>
  <c r="G22" i="14"/>
  <c r="G14" i="14"/>
  <c r="G44" i="14"/>
  <c r="G36" i="14"/>
  <c r="G20" i="14"/>
  <c r="G19" i="14"/>
  <c r="G32" i="14"/>
  <c r="G28" i="14"/>
  <c r="G12" i="14"/>
  <c r="T21" i="14"/>
  <c r="G43" i="14"/>
  <c r="G35" i="14"/>
  <c r="G27" i="14"/>
  <c r="G11" i="14"/>
  <c r="G42" i="14"/>
  <c r="G34" i="14"/>
  <c r="G26" i="14"/>
  <c r="G18" i="14"/>
  <c r="G49" i="14"/>
  <c r="G41" i="14"/>
  <c r="G33" i="14"/>
  <c r="G25" i="14"/>
  <c r="G17" i="14"/>
  <c r="G24" i="14"/>
  <c r="G47" i="14"/>
  <c r="G39" i="14"/>
  <c r="G31" i="14"/>
  <c r="G23" i="14"/>
  <c r="G78" i="6"/>
  <c r="H78" i="6"/>
  <c r="I78" i="6"/>
  <c r="J78" i="6"/>
  <c r="K78" i="6"/>
  <c r="L78" i="6"/>
  <c r="M78" i="6"/>
  <c r="N78" i="6"/>
  <c r="G79" i="6"/>
  <c r="H79" i="6"/>
  <c r="I79" i="6"/>
  <c r="J79" i="6"/>
  <c r="K79" i="6"/>
  <c r="L79" i="6"/>
  <c r="M79" i="6"/>
  <c r="N79" i="6"/>
  <c r="G80" i="6"/>
  <c r="H80" i="6"/>
  <c r="I80" i="6"/>
  <c r="J80" i="6"/>
  <c r="K80" i="6"/>
  <c r="L80" i="6"/>
  <c r="M80" i="6"/>
  <c r="N80" i="6"/>
  <c r="G81" i="6"/>
  <c r="H81" i="6"/>
  <c r="I81" i="6"/>
  <c r="J81" i="6"/>
  <c r="K81" i="6"/>
  <c r="L81" i="6"/>
  <c r="M81" i="6"/>
  <c r="N81" i="6"/>
  <c r="G82" i="6"/>
  <c r="H82" i="6"/>
  <c r="I82" i="6"/>
  <c r="J82" i="6"/>
  <c r="K82" i="6"/>
  <c r="L82" i="6"/>
  <c r="M82" i="6"/>
  <c r="N82" i="6"/>
  <c r="G83" i="6"/>
  <c r="H83" i="6"/>
  <c r="I83" i="6"/>
  <c r="J83" i="6"/>
  <c r="K83" i="6"/>
  <c r="L83" i="6"/>
  <c r="M83" i="6"/>
  <c r="N83" i="6"/>
  <c r="G84" i="6"/>
  <c r="H84" i="6"/>
  <c r="I84" i="6"/>
  <c r="J84" i="6"/>
  <c r="K84" i="6"/>
  <c r="L84" i="6"/>
  <c r="M84" i="6"/>
  <c r="N84" i="6"/>
  <c r="G85" i="6"/>
  <c r="H85" i="6"/>
  <c r="I85" i="6"/>
  <c r="J85" i="6"/>
  <c r="K85" i="6"/>
  <c r="L85" i="6"/>
  <c r="M85" i="6"/>
  <c r="N85" i="6"/>
  <c r="G86" i="6"/>
  <c r="H86" i="6"/>
  <c r="I86" i="6"/>
  <c r="J86" i="6"/>
  <c r="K86" i="6"/>
  <c r="L86" i="6"/>
  <c r="M86" i="6"/>
  <c r="N86" i="6"/>
  <c r="G87" i="6"/>
  <c r="H87" i="6"/>
  <c r="I87" i="6"/>
  <c r="J87" i="6"/>
  <c r="K87" i="6"/>
  <c r="L87" i="6"/>
  <c r="M87" i="6"/>
  <c r="N87" i="6"/>
  <c r="G88" i="6"/>
  <c r="H88" i="6"/>
  <c r="I88" i="6"/>
  <c r="J88" i="6"/>
  <c r="K88" i="6"/>
  <c r="L88" i="6"/>
  <c r="M88" i="6"/>
  <c r="N88" i="6"/>
  <c r="G89" i="6"/>
  <c r="H89" i="6"/>
  <c r="I89" i="6"/>
  <c r="J89" i="6"/>
  <c r="K89" i="6"/>
  <c r="L89" i="6"/>
  <c r="M89" i="6"/>
  <c r="N89" i="6"/>
  <c r="G78" i="7"/>
  <c r="H78" i="7"/>
  <c r="I78" i="7"/>
  <c r="J78" i="7"/>
  <c r="K78" i="7"/>
  <c r="L78" i="7"/>
  <c r="M78" i="7"/>
  <c r="N78" i="7"/>
  <c r="G79" i="7"/>
  <c r="H79" i="7"/>
  <c r="I79" i="7"/>
  <c r="J79" i="7"/>
  <c r="K79" i="7"/>
  <c r="L79" i="7"/>
  <c r="M79" i="7"/>
  <c r="N79" i="7"/>
  <c r="G80" i="7"/>
  <c r="H80" i="7"/>
  <c r="I80" i="7"/>
  <c r="J80" i="7"/>
  <c r="K80" i="7"/>
  <c r="L80" i="7"/>
  <c r="M80" i="7"/>
  <c r="N80" i="7"/>
  <c r="G81" i="7"/>
  <c r="H81" i="7"/>
  <c r="I81" i="7"/>
  <c r="J81" i="7"/>
  <c r="K81" i="7"/>
  <c r="L81" i="7"/>
  <c r="M81" i="7"/>
  <c r="N81" i="7"/>
  <c r="G82" i="7"/>
  <c r="H82" i="7"/>
  <c r="I82" i="7"/>
  <c r="J82" i="7"/>
  <c r="K82" i="7"/>
  <c r="L82" i="7"/>
  <c r="M82" i="7"/>
  <c r="N82" i="7"/>
  <c r="G83" i="7"/>
  <c r="H83" i="7"/>
  <c r="I83" i="7"/>
  <c r="J83" i="7"/>
  <c r="K83" i="7"/>
  <c r="L83" i="7"/>
  <c r="M83" i="7"/>
  <c r="N83" i="7"/>
  <c r="G84" i="7"/>
  <c r="H84" i="7"/>
  <c r="I84" i="7"/>
  <c r="J84" i="7"/>
  <c r="K84" i="7"/>
  <c r="L84" i="7"/>
  <c r="M84" i="7"/>
  <c r="N84" i="7"/>
  <c r="G85" i="7"/>
  <c r="H85" i="7"/>
  <c r="I85" i="7"/>
  <c r="J85" i="7"/>
  <c r="K85" i="7"/>
  <c r="L85" i="7"/>
  <c r="M85" i="7"/>
  <c r="N85" i="7"/>
  <c r="G86" i="7"/>
  <c r="H86" i="7"/>
  <c r="I86" i="7"/>
  <c r="J86" i="7"/>
  <c r="K86" i="7"/>
  <c r="L86" i="7"/>
  <c r="M86" i="7"/>
  <c r="N86" i="7"/>
  <c r="G87" i="7"/>
  <c r="H87" i="7"/>
  <c r="I87" i="7"/>
  <c r="J87" i="7"/>
  <c r="K87" i="7"/>
  <c r="L87" i="7"/>
  <c r="M87" i="7"/>
  <c r="N87" i="7"/>
  <c r="G88" i="7"/>
  <c r="H88" i="7"/>
  <c r="I88" i="7"/>
  <c r="J88" i="7"/>
  <c r="K88" i="7"/>
  <c r="L88" i="7"/>
  <c r="M88" i="7"/>
  <c r="N88" i="7"/>
  <c r="G89" i="7"/>
  <c r="H89" i="7"/>
  <c r="I89" i="7"/>
  <c r="J89" i="7"/>
  <c r="K89" i="7"/>
  <c r="L89" i="7"/>
  <c r="M89" i="7"/>
  <c r="N89" i="7"/>
  <c r="G78" i="8"/>
  <c r="H78" i="8"/>
  <c r="I78" i="8"/>
  <c r="J78" i="8"/>
  <c r="K78" i="8"/>
  <c r="L78" i="8"/>
  <c r="M78" i="8"/>
  <c r="N78" i="8"/>
  <c r="G79" i="8"/>
  <c r="H79" i="8"/>
  <c r="I79" i="8"/>
  <c r="J79" i="8"/>
  <c r="K79" i="8"/>
  <c r="L79" i="8"/>
  <c r="M79" i="8"/>
  <c r="N79" i="8"/>
  <c r="G80" i="8"/>
  <c r="H80" i="8"/>
  <c r="I80" i="8"/>
  <c r="J80" i="8"/>
  <c r="K80" i="8"/>
  <c r="L80" i="8"/>
  <c r="M80" i="8"/>
  <c r="N80" i="8"/>
  <c r="G81" i="8"/>
  <c r="H81" i="8"/>
  <c r="I81" i="8"/>
  <c r="J81" i="8"/>
  <c r="K81" i="8"/>
  <c r="L81" i="8"/>
  <c r="M81" i="8"/>
  <c r="N81" i="8"/>
  <c r="G82" i="8"/>
  <c r="H82" i="8"/>
  <c r="I82" i="8"/>
  <c r="J82" i="8"/>
  <c r="K82" i="8"/>
  <c r="L82" i="8"/>
  <c r="M82" i="8"/>
  <c r="N82" i="8"/>
  <c r="G83" i="8"/>
  <c r="H83" i="8"/>
  <c r="I83" i="8"/>
  <c r="J83" i="8"/>
  <c r="K83" i="8"/>
  <c r="L83" i="8"/>
  <c r="M83" i="8"/>
  <c r="N83" i="8"/>
  <c r="G84" i="8"/>
  <c r="H84" i="8"/>
  <c r="I84" i="8"/>
  <c r="J84" i="8"/>
  <c r="K84" i="8"/>
  <c r="L84" i="8"/>
  <c r="M84" i="8"/>
  <c r="N84" i="8"/>
  <c r="G85" i="8"/>
  <c r="H85" i="8"/>
  <c r="I85" i="8"/>
  <c r="J85" i="8"/>
  <c r="K85" i="8"/>
  <c r="L85" i="8"/>
  <c r="M85" i="8"/>
  <c r="N85" i="8"/>
  <c r="G86" i="8"/>
  <c r="H86" i="8"/>
  <c r="I86" i="8"/>
  <c r="J86" i="8"/>
  <c r="K86" i="8"/>
  <c r="L86" i="8"/>
  <c r="M86" i="8"/>
  <c r="N86" i="8"/>
  <c r="G87" i="8"/>
  <c r="H87" i="8"/>
  <c r="I87" i="8"/>
  <c r="J87" i="8"/>
  <c r="K87" i="8"/>
  <c r="L87" i="8"/>
  <c r="M87" i="8"/>
  <c r="N87" i="8"/>
  <c r="G88" i="8"/>
  <c r="H88" i="8"/>
  <c r="I88" i="8"/>
  <c r="J88" i="8"/>
  <c r="K88" i="8"/>
  <c r="L88" i="8"/>
  <c r="M88" i="8"/>
  <c r="N88" i="8"/>
  <c r="G89" i="8"/>
  <c r="H89" i="8"/>
  <c r="I89" i="8"/>
  <c r="J89" i="8"/>
  <c r="K89" i="8"/>
  <c r="L89" i="8"/>
  <c r="M89" i="8"/>
  <c r="N89" i="8"/>
  <c r="G78" i="5"/>
  <c r="H78" i="5"/>
  <c r="I78" i="5"/>
  <c r="J78" i="5"/>
  <c r="K78" i="5"/>
  <c r="L78" i="5"/>
  <c r="M78" i="5"/>
  <c r="N78" i="5"/>
  <c r="G79" i="5"/>
  <c r="H79" i="5"/>
  <c r="I79" i="5"/>
  <c r="J79" i="5"/>
  <c r="K79" i="5"/>
  <c r="L79" i="5"/>
  <c r="M79" i="5"/>
  <c r="N79" i="5"/>
  <c r="G80" i="5"/>
  <c r="H80" i="5"/>
  <c r="I80" i="5"/>
  <c r="J80" i="5"/>
  <c r="K80" i="5"/>
  <c r="L80" i="5"/>
  <c r="M80" i="5"/>
  <c r="N80" i="5"/>
  <c r="G81" i="5"/>
  <c r="H81" i="5"/>
  <c r="I81" i="5"/>
  <c r="J81" i="5"/>
  <c r="K81" i="5"/>
  <c r="L81" i="5"/>
  <c r="M81" i="5"/>
  <c r="N81" i="5"/>
  <c r="G82" i="5"/>
  <c r="H82" i="5"/>
  <c r="I82" i="5"/>
  <c r="J82" i="5"/>
  <c r="K82" i="5"/>
  <c r="L82" i="5"/>
  <c r="M82" i="5"/>
  <c r="N82" i="5"/>
  <c r="G83" i="5"/>
  <c r="H83" i="5"/>
  <c r="I83" i="5"/>
  <c r="J83" i="5"/>
  <c r="K83" i="5"/>
  <c r="L83" i="5"/>
  <c r="M83" i="5"/>
  <c r="N83" i="5"/>
  <c r="G84" i="5"/>
  <c r="H84" i="5"/>
  <c r="I84" i="5"/>
  <c r="J84" i="5"/>
  <c r="K84" i="5"/>
  <c r="L84" i="5"/>
  <c r="M84" i="5"/>
  <c r="N84" i="5"/>
  <c r="G85" i="5"/>
  <c r="H85" i="5"/>
  <c r="I85" i="5"/>
  <c r="J85" i="5"/>
  <c r="K85" i="5"/>
  <c r="L85" i="5"/>
  <c r="M85" i="5"/>
  <c r="N85" i="5"/>
  <c r="G86" i="5"/>
  <c r="H86" i="5"/>
  <c r="I86" i="5"/>
  <c r="J86" i="5"/>
  <c r="K86" i="5"/>
  <c r="L86" i="5"/>
  <c r="M86" i="5"/>
  <c r="N86" i="5"/>
  <c r="G87" i="5"/>
  <c r="H87" i="5"/>
  <c r="I87" i="5"/>
  <c r="J87" i="5"/>
  <c r="K87" i="5"/>
  <c r="L87" i="5"/>
  <c r="M87" i="5"/>
  <c r="N87" i="5"/>
  <c r="G88" i="5"/>
  <c r="H88" i="5"/>
  <c r="I88" i="5"/>
  <c r="J88" i="5"/>
  <c r="K88" i="5"/>
  <c r="L88" i="5"/>
  <c r="M88" i="5"/>
  <c r="N88" i="5"/>
  <c r="G89" i="5"/>
  <c r="H89" i="5"/>
  <c r="I89" i="5"/>
  <c r="J89" i="5"/>
  <c r="K89" i="5"/>
  <c r="L89" i="5"/>
  <c r="M89" i="5"/>
  <c r="N89" i="5"/>
  <c r="F79" i="6"/>
  <c r="F80" i="6"/>
  <c r="F81" i="6"/>
  <c r="F82" i="6"/>
  <c r="F83" i="6"/>
  <c r="F84" i="6"/>
  <c r="F85" i="6"/>
  <c r="F86" i="6"/>
  <c r="F87" i="6"/>
  <c r="F88" i="6"/>
  <c r="F89" i="6"/>
  <c r="F79" i="7"/>
  <c r="F80" i="7"/>
  <c r="F81" i="7"/>
  <c r="F82" i="7"/>
  <c r="F83" i="7"/>
  <c r="F84" i="7"/>
  <c r="F85" i="7"/>
  <c r="F86" i="7"/>
  <c r="F87" i="7"/>
  <c r="F88" i="7"/>
  <c r="F89" i="7"/>
  <c r="F79" i="8"/>
  <c r="F80" i="8"/>
  <c r="F81" i="8"/>
  <c r="F82" i="8"/>
  <c r="F83" i="8"/>
  <c r="F84" i="8"/>
  <c r="F85" i="8"/>
  <c r="F86" i="8"/>
  <c r="F87" i="8"/>
  <c r="F88" i="8"/>
  <c r="F89" i="8"/>
  <c r="F79" i="5"/>
  <c r="F80" i="5"/>
  <c r="F81" i="5"/>
  <c r="F82" i="5"/>
  <c r="F83" i="5"/>
  <c r="F84" i="5"/>
  <c r="F85" i="5"/>
  <c r="F86" i="5"/>
  <c r="F87" i="5"/>
  <c r="F88" i="5"/>
  <c r="F89" i="5"/>
  <c r="F78" i="6"/>
  <c r="F78" i="7"/>
  <c r="F78" i="8"/>
  <c r="F78" i="5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F89" i="4"/>
  <c r="F79" i="4"/>
  <c r="F80" i="4"/>
  <c r="F81" i="4"/>
  <c r="F82" i="4"/>
  <c r="F83" i="4"/>
  <c r="F84" i="4"/>
  <c r="F85" i="4"/>
  <c r="F86" i="4"/>
  <c r="F87" i="4"/>
  <c r="F88" i="4"/>
  <c r="N90" i="4" l="1"/>
  <c r="F78" i="4"/>
  <c r="G29" i="7"/>
  <c r="G30" i="7"/>
  <c r="G31" i="7"/>
  <c r="G34" i="6"/>
  <c r="G35" i="6"/>
  <c r="G36" i="6"/>
  <c r="G37" i="6"/>
  <c r="G38" i="6"/>
  <c r="G28" i="4"/>
  <c r="G29" i="4"/>
  <c r="G30" i="4"/>
  <c r="G31" i="4"/>
  <c r="G32" i="4"/>
  <c r="G33" i="4"/>
  <c r="G34" i="4"/>
  <c r="G35" i="4"/>
  <c r="G21" i="4"/>
  <c r="G22" i="4"/>
  <c r="G50" i="4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I33" i="6" s="1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15" i="7"/>
  <c r="H16" i="7"/>
  <c r="H17" i="7"/>
  <c r="H18" i="7"/>
  <c r="H19" i="7"/>
  <c r="I23" i="7" s="1"/>
  <c r="H20" i="7"/>
  <c r="H21" i="7"/>
  <c r="H22" i="7"/>
  <c r="H23" i="7"/>
  <c r="H24" i="7"/>
  <c r="H25" i="7"/>
  <c r="H26" i="7"/>
  <c r="H27" i="7"/>
  <c r="H28" i="7"/>
  <c r="I28" i="7" s="1"/>
  <c r="H29" i="7"/>
  <c r="H30" i="7"/>
  <c r="H31" i="7"/>
  <c r="H32" i="7"/>
  <c r="H33" i="7"/>
  <c r="H34" i="7"/>
  <c r="H35" i="7"/>
  <c r="H36" i="7"/>
  <c r="H37" i="7"/>
  <c r="H38" i="7"/>
  <c r="I38" i="7" s="1"/>
  <c r="H39" i="7"/>
  <c r="H40" i="7"/>
  <c r="H41" i="7"/>
  <c r="H42" i="7"/>
  <c r="H43" i="7"/>
  <c r="H44" i="7"/>
  <c r="H45" i="7"/>
  <c r="H46" i="7"/>
  <c r="H47" i="7"/>
  <c r="H48" i="7"/>
  <c r="H49" i="7"/>
  <c r="H50" i="7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N20" i="14"/>
  <c r="N19" i="14"/>
  <c r="N18" i="14"/>
  <c r="N17" i="14"/>
  <c r="N16" i="14"/>
  <c r="N90" i="6"/>
  <c r="N90" i="5"/>
  <c r="N90" i="7"/>
  <c r="N90" i="8"/>
  <c r="N72" i="4"/>
  <c r="G46" i="4"/>
  <c r="G47" i="4"/>
  <c r="G48" i="4"/>
  <c r="G49" i="4"/>
  <c r="G46" i="5"/>
  <c r="G47" i="5"/>
  <c r="G48" i="5"/>
  <c r="G49" i="5"/>
  <c r="G46" i="6"/>
  <c r="G47" i="6"/>
  <c r="G48" i="6"/>
  <c r="G49" i="6"/>
  <c r="G46" i="7"/>
  <c r="G47" i="7"/>
  <c r="G48" i="7"/>
  <c r="G49" i="7"/>
  <c r="G46" i="8"/>
  <c r="G47" i="8"/>
  <c r="G48" i="8"/>
  <c r="G49" i="8"/>
  <c r="G72" i="4"/>
  <c r="H72" i="4"/>
  <c r="I72" i="4"/>
  <c r="J72" i="4"/>
  <c r="K72" i="4"/>
  <c r="L72" i="4"/>
  <c r="M72" i="4"/>
  <c r="N21" i="14" l="1"/>
  <c r="I48" i="8"/>
  <c r="I40" i="8"/>
  <c r="I33" i="8"/>
  <c r="I23" i="8"/>
  <c r="I24" i="8"/>
  <c r="I50" i="7"/>
  <c r="I35" i="7"/>
  <c r="I31" i="7"/>
  <c r="I26" i="7"/>
  <c r="I24" i="6"/>
  <c r="I23" i="6"/>
  <c r="I20" i="7"/>
  <c r="I32" i="7"/>
  <c r="I33" i="5"/>
  <c r="I45" i="8"/>
  <c r="I28" i="8"/>
  <c r="I40" i="7"/>
  <c r="I24" i="7"/>
  <c r="I44" i="6"/>
  <c r="I28" i="6"/>
  <c r="I20" i="6"/>
  <c r="I27" i="7"/>
  <c r="I50" i="8"/>
  <c r="I47" i="8"/>
  <c r="I46" i="8"/>
  <c r="I49" i="8"/>
  <c r="I43" i="8"/>
  <c r="I42" i="8"/>
  <c r="I44" i="8"/>
  <c r="I41" i="8"/>
  <c r="I39" i="8"/>
  <c r="I38" i="8"/>
  <c r="I36" i="8"/>
  <c r="I35" i="8"/>
  <c r="I37" i="8"/>
  <c r="I34" i="8"/>
  <c r="I31" i="8"/>
  <c r="I30" i="8"/>
  <c r="I29" i="8"/>
  <c r="I27" i="8"/>
  <c r="I32" i="8"/>
  <c r="I26" i="8"/>
  <c r="I25" i="8"/>
  <c r="I22" i="8"/>
  <c r="I21" i="8"/>
  <c r="I20" i="8"/>
  <c r="I19" i="8"/>
  <c r="I48" i="7"/>
  <c r="I49" i="7"/>
  <c r="I47" i="7"/>
  <c r="I46" i="7"/>
  <c r="I45" i="7"/>
  <c r="I43" i="7"/>
  <c r="I44" i="7"/>
  <c r="I41" i="7"/>
  <c r="I37" i="7"/>
  <c r="I42" i="7"/>
  <c r="I39" i="7"/>
  <c r="I36" i="7"/>
  <c r="I33" i="7"/>
  <c r="I34" i="7"/>
  <c r="I29" i="7"/>
  <c r="I30" i="7"/>
  <c r="I25" i="7"/>
  <c r="I22" i="7"/>
  <c r="I21" i="7"/>
  <c r="I19" i="7"/>
  <c r="I49" i="6"/>
  <c r="I46" i="6"/>
  <c r="I47" i="6"/>
  <c r="I45" i="6"/>
  <c r="I48" i="6"/>
  <c r="I43" i="6"/>
  <c r="I42" i="6"/>
  <c r="I41" i="6"/>
  <c r="I40" i="6"/>
  <c r="I39" i="6"/>
  <c r="I38" i="6"/>
  <c r="I35" i="6"/>
  <c r="I37" i="6"/>
  <c r="I36" i="6"/>
  <c r="I34" i="6"/>
  <c r="I31" i="6"/>
  <c r="I30" i="6"/>
  <c r="I29" i="6"/>
  <c r="I32" i="6"/>
  <c r="I27" i="6"/>
  <c r="I26" i="6"/>
  <c r="I25" i="6"/>
  <c r="I22" i="6"/>
  <c r="I21" i="6"/>
  <c r="I19" i="6"/>
  <c r="I49" i="5"/>
  <c r="I47" i="5"/>
  <c r="I46" i="5"/>
  <c r="I48" i="5"/>
  <c r="I43" i="5"/>
  <c r="I42" i="5"/>
  <c r="I41" i="5"/>
  <c r="I37" i="5"/>
  <c r="I44" i="5"/>
  <c r="I40" i="5"/>
  <c r="I38" i="5"/>
  <c r="I34" i="5"/>
  <c r="I35" i="5"/>
  <c r="I36" i="5"/>
  <c r="I31" i="5"/>
  <c r="I29" i="5"/>
  <c r="I30" i="5"/>
  <c r="I32" i="5"/>
  <c r="I26" i="5"/>
  <c r="I25" i="5"/>
  <c r="I28" i="5"/>
  <c r="I24" i="5"/>
  <c r="I23" i="5"/>
  <c r="I22" i="5"/>
  <c r="I21" i="5"/>
  <c r="I20" i="5"/>
  <c r="I19" i="5"/>
  <c r="I39" i="5"/>
  <c r="I45" i="5"/>
  <c r="I27" i="5"/>
  <c r="I50" i="6"/>
  <c r="I50" i="5"/>
  <c r="I50" i="4"/>
  <c r="O87" i="14"/>
  <c r="O84" i="14"/>
  <c r="O89" i="14"/>
  <c r="O88" i="14"/>
  <c r="O83" i="14"/>
  <c r="O82" i="14"/>
  <c r="O81" i="14"/>
  <c r="O80" i="14"/>
  <c r="O79" i="14"/>
  <c r="O86" i="14"/>
  <c r="O78" i="14"/>
  <c r="O85" i="14"/>
  <c r="O72" i="14"/>
  <c r="J79" i="14"/>
  <c r="I80" i="14"/>
  <c r="J80" i="14"/>
  <c r="K80" i="14"/>
  <c r="L80" i="14"/>
  <c r="N80" i="14"/>
  <c r="I81" i="14"/>
  <c r="J81" i="14"/>
  <c r="K81" i="14"/>
  <c r="L81" i="14"/>
  <c r="M81" i="14"/>
  <c r="N81" i="14"/>
  <c r="I82" i="14"/>
  <c r="J82" i="14"/>
  <c r="K82" i="14"/>
  <c r="L82" i="14"/>
  <c r="M82" i="14"/>
  <c r="N82" i="14"/>
  <c r="G83" i="14"/>
  <c r="I83" i="14"/>
  <c r="J83" i="14"/>
  <c r="K83" i="14"/>
  <c r="L83" i="14"/>
  <c r="M83" i="14"/>
  <c r="N83" i="14"/>
  <c r="G84" i="14"/>
  <c r="I84" i="14"/>
  <c r="J84" i="14"/>
  <c r="K84" i="14"/>
  <c r="L84" i="14"/>
  <c r="M84" i="14"/>
  <c r="N84" i="14"/>
  <c r="G85" i="14"/>
  <c r="I85" i="14"/>
  <c r="J85" i="14"/>
  <c r="K85" i="14"/>
  <c r="L85" i="14"/>
  <c r="M85" i="14"/>
  <c r="N85" i="14"/>
  <c r="G86" i="14"/>
  <c r="I86" i="14"/>
  <c r="J86" i="14"/>
  <c r="K86" i="14"/>
  <c r="L86" i="14"/>
  <c r="M86" i="14"/>
  <c r="N86" i="14"/>
  <c r="G87" i="14"/>
  <c r="I87" i="14"/>
  <c r="J87" i="14"/>
  <c r="K87" i="14"/>
  <c r="L87" i="14"/>
  <c r="M87" i="14"/>
  <c r="N87" i="14"/>
  <c r="G88" i="14"/>
  <c r="I88" i="14"/>
  <c r="J88" i="14"/>
  <c r="K88" i="14"/>
  <c r="L88" i="14"/>
  <c r="M88" i="14"/>
  <c r="N88" i="14"/>
  <c r="G89" i="14"/>
  <c r="I89" i="14"/>
  <c r="J89" i="14"/>
  <c r="K89" i="14"/>
  <c r="L89" i="14"/>
  <c r="M89" i="14"/>
  <c r="N89" i="14"/>
  <c r="G90" i="8"/>
  <c r="H90" i="8"/>
  <c r="I90" i="8"/>
  <c r="J90" i="8"/>
  <c r="K90" i="8"/>
  <c r="L90" i="8"/>
  <c r="M90" i="8"/>
  <c r="F90" i="8"/>
  <c r="G90" i="7"/>
  <c r="H90" i="7"/>
  <c r="I90" i="7"/>
  <c r="J90" i="7"/>
  <c r="K90" i="7"/>
  <c r="L90" i="7"/>
  <c r="M90" i="7"/>
  <c r="F90" i="7"/>
  <c r="G90" i="6"/>
  <c r="H90" i="6"/>
  <c r="I90" i="6"/>
  <c r="J90" i="6"/>
  <c r="K90" i="6"/>
  <c r="L90" i="6"/>
  <c r="M90" i="6"/>
  <c r="F90" i="6"/>
  <c r="G90" i="5"/>
  <c r="H90" i="5"/>
  <c r="I90" i="5"/>
  <c r="J90" i="5"/>
  <c r="K90" i="5"/>
  <c r="L90" i="5"/>
  <c r="M90" i="5"/>
  <c r="F90" i="5"/>
  <c r="G90" i="4"/>
  <c r="H90" i="4"/>
  <c r="I90" i="4"/>
  <c r="J90" i="4"/>
  <c r="K90" i="4"/>
  <c r="L90" i="4"/>
  <c r="M90" i="4"/>
  <c r="F90" i="4"/>
  <c r="N79" i="14" l="1"/>
  <c r="I79" i="14"/>
  <c r="I18" i="14"/>
  <c r="I25" i="14"/>
  <c r="I26" i="14"/>
  <c r="I36" i="14"/>
  <c r="I48" i="14"/>
  <c r="I23" i="14"/>
  <c r="I44" i="14"/>
  <c r="I31" i="14"/>
  <c r="I16" i="14"/>
  <c r="I40" i="14"/>
  <c r="I20" i="14"/>
  <c r="I35" i="14"/>
  <c r="I17" i="14"/>
  <c r="I43" i="14"/>
  <c r="I39" i="14"/>
  <c r="I22" i="14"/>
  <c r="I47" i="14"/>
  <c r="I30" i="14"/>
  <c r="I21" i="14"/>
  <c r="I33" i="14"/>
  <c r="I38" i="14"/>
  <c r="I29" i="14"/>
  <c r="I41" i="14"/>
  <c r="I34" i="14"/>
  <c r="I46" i="14"/>
  <c r="I37" i="14"/>
  <c r="I24" i="14"/>
  <c r="I42" i="14"/>
  <c r="I19" i="14"/>
  <c r="H46" i="14"/>
  <c r="I45" i="14"/>
  <c r="I49" i="14"/>
  <c r="I32" i="14"/>
  <c r="I28" i="14"/>
  <c r="I27" i="14"/>
  <c r="I15" i="14"/>
  <c r="H50" i="14"/>
  <c r="I50" i="14"/>
  <c r="K79" i="14"/>
  <c r="O90" i="14"/>
  <c r="H49" i="14"/>
  <c r="H47" i="14"/>
  <c r="H48" i="14"/>
  <c r="G80" i="14"/>
  <c r="G81" i="14"/>
  <c r="G79" i="14"/>
  <c r="G82" i="14"/>
  <c r="H45" i="14"/>
  <c r="J72" i="14"/>
  <c r="H72" i="14"/>
  <c r="H87" i="14"/>
  <c r="H84" i="14"/>
  <c r="H80" i="14"/>
  <c r="H88" i="14"/>
  <c r="H83" i="14"/>
  <c r="H79" i="14"/>
  <c r="H89" i="14"/>
  <c r="H86" i="14"/>
  <c r="H82" i="14"/>
  <c r="H85" i="14"/>
  <c r="H81" i="14"/>
  <c r="M80" i="14"/>
  <c r="M79" i="14"/>
  <c r="M78" i="14"/>
  <c r="K72" i="14"/>
  <c r="I72" i="14"/>
  <c r="L79" i="14"/>
  <c r="M72" i="14"/>
  <c r="I78" i="14"/>
  <c r="K78" i="14"/>
  <c r="N72" i="14"/>
  <c r="J78" i="14"/>
  <c r="J90" i="14" s="1"/>
  <c r="L72" i="14"/>
  <c r="H23" i="14"/>
  <c r="H27" i="14"/>
  <c r="N78" i="14"/>
  <c r="L78" i="14"/>
  <c r="G78" i="14"/>
  <c r="H78" i="14"/>
  <c r="H30" i="14"/>
  <c r="H22" i="14"/>
  <c r="H18" i="14"/>
  <c r="H44" i="14"/>
  <c r="H42" i="14"/>
  <c r="H34" i="14"/>
  <c r="H26" i="14"/>
  <c r="H40" i="14"/>
  <c r="H38" i="14"/>
  <c r="H41" i="14"/>
  <c r="H19" i="14"/>
  <c r="H37" i="14"/>
  <c r="H29" i="14"/>
  <c r="H16" i="14"/>
  <c r="H20" i="14"/>
  <c r="H24" i="14"/>
  <c r="H31" i="14"/>
  <c r="H35" i="14"/>
  <c r="H17" i="14"/>
  <c r="H21" i="14"/>
  <c r="H25" i="14"/>
  <c r="H32" i="14"/>
  <c r="H39" i="14"/>
  <c r="H28" i="14"/>
  <c r="H36" i="14"/>
  <c r="H43" i="14"/>
  <c r="H33" i="14"/>
  <c r="I14" i="14"/>
  <c r="H15" i="14"/>
  <c r="I20" i="4"/>
  <c r="I28" i="4"/>
  <c r="I36" i="4"/>
  <c r="I46" i="4"/>
  <c r="I47" i="4"/>
  <c r="I49" i="4"/>
  <c r="H14" i="5"/>
  <c r="H14" i="6"/>
  <c r="H14" i="7"/>
  <c r="H14" i="8"/>
  <c r="H14" i="4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0" i="5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9" i="6"/>
  <c r="G40" i="6"/>
  <c r="G41" i="6"/>
  <c r="G42" i="6"/>
  <c r="G43" i="6"/>
  <c r="G44" i="6"/>
  <c r="G45" i="6"/>
  <c r="G50" i="6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50" i="7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50" i="8"/>
  <c r="G16" i="4"/>
  <c r="G17" i="4"/>
  <c r="G18" i="4"/>
  <c r="G19" i="4"/>
  <c r="G20" i="4"/>
  <c r="G23" i="4"/>
  <c r="G24" i="4"/>
  <c r="G25" i="4"/>
  <c r="G26" i="4"/>
  <c r="G27" i="4"/>
  <c r="G36" i="4"/>
  <c r="G37" i="4"/>
  <c r="G38" i="4"/>
  <c r="G39" i="4"/>
  <c r="G40" i="4"/>
  <c r="G41" i="4"/>
  <c r="G42" i="4"/>
  <c r="G43" i="4"/>
  <c r="G44" i="4"/>
  <c r="G45" i="4"/>
  <c r="G15" i="5"/>
  <c r="G15" i="6"/>
  <c r="G15" i="7"/>
  <c r="G15" i="8"/>
  <c r="G15" i="4"/>
  <c r="I90" i="14" l="1"/>
  <c r="J29" i="14"/>
  <c r="N90" i="14"/>
  <c r="J45" i="14"/>
  <c r="J36" i="14"/>
  <c r="J46" i="14"/>
  <c r="J37" i="14"/>
  <c r="J40" i="14"/>
  <c r="J20" i="14"/>
  <c r="J44" i="14"/>
  <c r="J33" i="14"/>
  <c r="J24" i="14"/>
  <c r="K90" i="14"/>
  <c r="J49" i="14"/>
  <c r="J48" i="14"/>
  <c r="J28" i="14"/>
  <c r="J34" i="14"/>
  <c r="J30" i="14"/>
  <c r="J41" i="14"/>
  <c r="J32" i="14"/>
  <c r="J26" i="14"/>
  <c r="J22" i="14"/>
  <c r="J50" i="14"/>
  <c r="J47" i="14"/>
  <c r="J43" i="14"/>
  <c r="J42" i="14"/>
  <c r="J38" i="14"/>
  <c r="J23" i="14"/>
  <c r="J19" i="14"/>
  <c r="J25" i="14"/>
  <c r="J21" i="14"/>
  <c r="J39" i="14"/>
  <c r="J35" i="14"/>
  <c r="J31" i="14"/>
  <c r="J27" i="14"/>
  <c r="G90" i="14"/>
  <c r="L90" i="14"/>
  <c r="I44" i="4"/>
  <c r="I48" i="4"/>
  <c r="M90" i="14"/>
  <c r="I45" i="4"/>
  <c r="R16" i="14"/>
  <c r="Q16" i="14" s="1"/>
  <c r="I38" i="4"/>
  <c r="I30" i="4"/>
  <c r="I22" i="4"/>
  <c r="H90" i="14"/>
  <c r="I37" i="4"/>
  <c r="I29" i="4"/>
  <c r="I21" i="4"/>
  <c r="I24" i="4"/>
  <c r="I43" i="4"/>
  <c r="I35" i="4"/>
  <c r="I27" i="4"/>
  <c r="I19" i="4"/>
  <c r="R20" i="14"/>
  <c r="Q20" i="14" s="1"/>
  <c r="J18" i="14"/>
  <c r="R19" i="14"/>
  <c r="Q19" i="14" s="1"/>
  <c r="R18" i="14"/>
  <c r="Q18" i="14" s="1"/>
  <c r="R17" i="14"/>
  <c r="Q17" i="14" s="1"/>
  <c r="I41" i="4"/>
  <c r="I33" i="4"/>
  <c r="I25" i="4"/>
  <c r="I40" i="4"/>
  <c r="I32" i="4"/>
  <c r="I39" i="4"/>
  <c r="I31" i="4"/>
  <c r="I23" i="4"/>
  <c r="I42" i="4"/>
  <c r="I34" i="4"/>
  <c r="I26" i="4"/>
  <c r="I18" i="4"/>
  <c r="I18" i="8"/>
  <c r="I18" i="7"/>
  <c r="I18" i="6"/>
  <c r="I18" i="5"/>
  <c r="P19" i="14"/>
  <c r="P20" i="14"/>
  <c r="P18" i="14"/>
  <c r="P17" i="14"/>
  <c r="P16" i="14"/>
  <c r="O19" i="14" l="1"/>
  <c r="O18" i="14"/>
  <c r="O17" i="14"/>
  <c r="O16" i="14"/>
  <c r="P21" i="14"/>
  <c r="O20" i="14"/>
  <c r="Q21" i="14"/>
  <c r="R21" i="14" s="1"/>
  <c r="O21" i="14" l="1"/>
</calcChain>
</file>

<file path=xl/sharedStrings.xml><?xml version="1.0" encoding="utf-8"?>
<sst xmlns="http://schemas.openxmlformats.org/spreadsheetml/2006/main" count="596" uniqueCount="62">
  <si>
    <t xml:space="preserve">Información ampliada del Reporte Regional </t>
  </si>
  <si>
    <t>Índice</t>
  </si>
  <si>
    <t>Año</t>
  </si>
  <si>
    <t>Trimestre</t>
  </si>
  <si>
    <t>Q1</t>
  </si>
  <si>
    <t>Q2</t>
  </si>
  <si>
    <t>Q3</t>
  </si>
  <si>
    <t>Q4</t>
  </si>
  <si>
    <t>Fecha</t>
  </si>
  <si>
    <t>IAP</t>
  </si>
  <si>
    <t>IAP: Índice de Actividad Productiva</t>
  </si>
  <si>
    <t xml:space="preserve">Índice de Producción </t>
  </si>
  <si>
    <t>Elaboración: CIE-PERUCÁMARAS</t>
  </si>
  <si>
    <t>VA% Interanual</t>
  </si>
  <si>
    <t>IAP Anual</t>
  </si>
  <si>
    <t>Var%. IAP Anual</t>
  </si>
  <si>
    <t>Fuente: INEI, BCRP</t>
  </si>
  <si>
    <t xml:space="preserve">Actividades 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</si>
  <si>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</si>
  <si>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</si>
  <si>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</si>
  <si>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</si>
  <si>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</si>
  <si>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</si>
  <si>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</si>
  <si>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</si>
  <si>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</si>
  <si>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</si>
  <si>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</si>
  <si>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</si>
  <si>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</si>
  <si>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Estructura económica (Miles de soles a precios constantes 2007)</t>
  </si>
  <si>
    <t>Estructura porcentual (Miles de soles a precios constantes 2007)</t>
  </si>
  <si>
    <t>Región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</si>
  <si>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INEI, BCRP</t>
    </r>
  </si>
  <si>
    <r>
      <rPr>
        <b/>
        <sz val="8"/>
        <rFont val="Calibri"/>
        <family val="2"/>
        <scheme val="minor"/>
      </rPr>
      <t xml:space="preserve">Elaboración: </t>
    </r>
    <r>
      <rPr>
        <sz val="8"/>
        <rFont val="Calibri"/>
        <family val="2"/>
        <scheme val="minor"/>
      </rPr>
      <t>CIE-PERUCÁMARAS</t>
    </r>
  </si>
  <si>
    <t>(En Millones de soles a precios constantes del 2007)</t>
  </si>
  <si>
    <t>Aporte al crecimiento</t>
  </si>
  <si>
    <r>
      <t>2022</t>
    </r>
    <r>
      <rPr>
        <vertAlign val="superscript"/>
        <sz val="9"/>
        <rFont val="Calibri"/>
        <family val="2"/>
        <scheme val="minor"/>
      </rPr>
      <t>/E</t>
    </r>
  </si>
  <si>
    <r>
      <rPr>
        <b/>
        <sz val="8"/>
        <rFont val="Calibri"/>
        <family val="2"/>
        <scheme val="minor"/>
      </rPr>
      <t xml:space="preserve">E/ </t>
    </r>
    <r>
      <rPr>
        <sz val="8"/>
        <rFont val="Calibri"/>
        <family val="2"/>
        <scheme val="minor"/>
      </rPr>
      <t>Estimado con información a enero 2023</t>
    </r>
  </si>
  <si>
    <t>Estimado al cuarto trimestre 2022</t>
  </si>
  <si>
    <t>VAB 2021</t>
  </si>
  <si>
    <t>Part. % 21</t>
  </si>
  <si>
    <t>Var% 22/21</t>
  </si>
  <si>
    <r>
      <t>VAB 2022</t>
    </r>
    <r>
      <rPr>
        <b/>
        <vertAlign val="superscript"/>
        <sz val="13"/>
        <rFont val="Calibri"/>
        <family val="2"/>
        <scheme val="minor"/>
      </rPr>
      <t>E/</t>
    </r>
  </si>
  <si>
    <t>Edición N° 495</t>
  </si>
  <si>
    <t>Macro Región Norte</t>
  </si>
  <si>
    <t>Crecimiento económico 2022</t>
  </si>
  <si>
    <t>Martes 24 de enero 2023</t>
  </si>
  <si>
    <t>Cajamarca</t>
  </si>
  <si>
    <t>La Libertad</t>
  </si>
  <si>
    <t>Lambayeque</t>
  </si>
  <si>
    <t>Piura</t>
  </si>
  <si>
    <t>Tumbes</t>
  </si>
  <si>
    <t>Macro Región Norte:  Crecimiento Económico 2022</t>
  </si>
  <si>
    <t>Cajamarca: Crecimiento Económico 2022</t>
  </si>
  <si>
    <t>La Libertad: Crecimiento Económico 2022</t>
  </si>
  <si>
    <t>Lambayeque: Crecimiento Económico 2022</t>
  </si>
  <si>
    <t>Piura: Crecimiento Económico 2022</t>
  </si>
  <si>
    <t>Tumbes: Crecimiento Económico 2022</t>
  </si>
  <si>
    <t>MACRO REGIÓN NORTE: Crecimiento Económico 2022</t>
  </si>
  <si>
    <t>MR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</si>
</sst>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dddd&quot;, &quot;dd&quot; de &quot;mmmm&quot; de &quot;yyyy"/>
    <numFmt numFmtId="166" formatCode="#,##0.0"/>
    <numFmt numFmtId="167" formatCode="_-* #,##0\ _€_-;\-* #,##0\ _€_-;_-* &quot;-&quot;??\ _€_-;_-@_-"/>
    <numFmt numFmtId="168" formatCode="0.0"/>
    <numFmt numFmtId="169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DE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5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2" xfId="0" applyFont="1" applyFill="1" applyBorder="1"/>
    <xf numFmtId="0" fontId="20" fillId="0" borderId="0" xfId="0" applyFont="1" applyAlignment="1">
      <alignment horizontal="left" indent="1"/>
    </xf>
    <xf numFmtId="14" fontId="18" fillId="2" borderId="1" xfId="0" applyNumberFormat="1" applyFont="1" applyFill="1" applyBorder="1" applyAlignment="1">
      <alignment horizontal="right"/>
    </xf>
    <xf numFmtId="0" fontId="21" fillId="2" borderId="2" xfId="3" applyFill="1" applyBorder="1"/>
    <xf numFmtId="0" fontId="19" fillId="4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2" borderId="2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5" borderId="4" xfId="0" applyFont="1" applyFill="1" applyBorder="1"/>
    <xf numFmtId="0" fontId="18" fillId="5" borderId="5" xfId="0" applyFont="1" applyFill="1" applyBorder="1"/>
    <xf numFmtId="167" fontId="18" fillId="2" borderId="1" xfId="4" applyNumberFormat="1" applyFont="1" applyFill="1" applyBorder="1"/>
    <xf numFmtId="0" fontId="18" fillId="6" borderId="7" xfId="0" applyFont="1" applyFill="1" applyBorder="1"/>
    <xf numFmtId="0" fontId="18" fillId="6" borderId="8" xfId="0" applyFont="1" applyFill="1" applyBorder="1"/>
    <xf numFmtId="0" fontId="22" fillId="6" borderId="6" xfId="0" applyFont="1" applyFill="1" applyBorder="1"/>
    <xf numFmtId="0" fontId="22" fillId="5" borderId="3" xfId="0" applyFont="1" applyFill="1" applyBorder="1"/>
    <xf numFmtId="0" fontId="22" fillId="5" borderId="1" xfId="0" applyFont="1" applyFill="1" applyBorder="1"/>
    <xf numFmtId="168" fontId="18" fillId="2" borderId="1" xfId="0" applyNumberFormat="1" applyFont="1" applyFill="1" applyBorder="1"/>
    <xf numFmtId="167" fontId="18" fillId="6" borderId="1" xfId="4" applyNumberFormat="1" applyFont="1" applyFill="1" applyBorder="1"/>
    <xf numFmtId="168" fontId="18" fillId="6" borderId="1" xfId="0" applyNumberFormat="1" applyFont="1" applyFill="1" applyBorder="1"/>
    <xf numFmtId="0" fontId="22" fillId="2" borderId="2" xfId="0" applyFont="1" applyFill="1" applyBorder="1"/>
    <xf numFmtId="167" fontId="18" fillId="0" borderId="1" xfId="4" applyNumberFormat="1" applyFont="1" applyBorder="1" applyAlignment="1">
      <alignment vertical="center"/>
    </xf>
    <xf numFmtId="9" fontId="18" fillId="2" borderId="1" xfId="1" applyFont="1" applyFill="1" applyBorder="1" applyAlignment="1">
      <alignment horizontal="center" vertical="center"/>
    </xf>
    <xf numFmtId="9" fontId="18" fillId="0" borderId="1" xfId="1" applyFont="1" applyFill="1" applyBorder="1" applyAlignment="1">
      <alignment horizontal="center" vertical="center"/>
    </xf>
    <xf numFmtId="9" fontId="18" fillId="7" borderId="1" xfId="1" applyFont="1" applyFill="1" applyBorder="1" applyAlignment="1">
      <alignment horizontal="center" vertical="center"/>
    </xf>
    <xf numFmtId="166" fontId="22" fillId="7" borderId="1" xfId="0" applyNumberFormat="1" applyFont="1" applyFill="1" applyBorder="1" applyAlignment="1">
      <alignment horizontal="center" vertical="center"/>
    </xf>
    <xf numFmtId="9" fontId="17" fillId="2" borderId="0" xfId="1" applyFont="1" applyFill="1"/>
    <xf numFmtId="3" fontId="18" fillId="2" borderId="1" xfId="0" applyNumberFormat="1" applyFont="1" applyFill="1" applyBorder="1" applyAlignment="1">
      <alignment horizontal="right" vertical="center"/>
    </xf>
    <xf numFmtId="3" fontId="18" fillId="6" borderId="1" xfId="0" applyNumberFormat="1" applyFont="1" applyFill="1" applyBorder="1" applyAlignment="1">
      <alignment horizontal="right" vertical="center"/>
    </xf>
    <xf numFmtId="9" fontId="24" fillId="2" borderId="0" xfId="1" applyFont="1" applyFill="1"/>
    <xf numFmtId="0" fontId="22" fillId="5" borderId="1" xfId="0" applyFont="1" applyFill="1" applyBorder="1" applyAlignment="1">
      <alignment horizontal="center"/>
    </xf>
    <xf numFmtId="168" fontId="18" fillId="6" borderId="1" xfId="0" applyNumberFormat="1" applyFont="1" applyFill="1" applyBorder="1" applyAlignment="1">
      <alignment horizontal="center"/>
    </xf>
    <xf numFmtId="0" fontId="25" fillId="8" borderId="0" xfId="0" applyFont="1" applyFill="1" applyAlignment="1">
      <alignment horizontal="center" vertical="center"/>
    </xf>
    <xf numFmtId="10" fontId="26" fillId="8" borderId="0" xfId="1" applyNumberFormat="1" applyFont="1" applyFill="1" applyBorder="1" applyAlignment="1">
      <alignment horizontal="center" vertical="center"/>
    </xf>
    <xf numFmtId="0" fontId="27" fillId="2" borderId="0" xfId="0" applyFont="1" applyFill="1"/>
    <xf numFmtId="3" fontId="29" fillId="2" borderId="1" xfId="0" applyNumberFormat="1" applyFont="1" applyFill="1" applyBorder="1"/>
    <xf numFmtId="169" fontId="29" fillId="2" borderId="1" xfId="1" applyNumberFormat="1" applyFont="1" applyFill="1" applyBorder="1"/>
    <xf numFmtId="0" fontId="28" fillId="2" borderId="1" xfId="0" applyFont="1" applyFill="1" applyBorder="1"/>
    <xf numFmtId="0" fontId="31" fillId="2" borderId="1" xfId="0" applyFont="1" applyFill="1" applyBorder="1"/>
    <xf numFmtId="0" fontId="32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169" fontId="17" fillId="2" borderId="0" xfId="1" applyNumberFormat="1" applyFont="1" applyFill="1"/>
    <xf numFmtId="10" fontId="17" fillId="2" borderId="0" xfId="0" applyNumberFormat="1" applyFont="1" applyFill="1"/>
    <xf numFmtId="166" fontId="18" fillId="7" borderId="1" xfId="0" applyNumberFormat="1" applyFont="1" applyFill="1" applyBorder="1" applyAlignment="1">
      <alignment horizontal="center" vertical="center"/>
    </xf>
    <xf numFmtId="169" fontId="18" fillId="7" borderId="1" xfId="1" applyNumberFormat="1" applyFont="1" applyFill="1" applyBorder="1" applyAlignment="1">
      <alignment horizontal="center" vertical="center"/>
    </xf>
    <xf numFmtId="9" fontId="35" fillId="2" borderId="1" xfId="1" applyNumberFormat="1" applyFont="1" applyFill="1" applyBorder="1"/>
    <xf numFmtId="9" fontId="35" fillId="2" borderId="1" xfId="0" applyNumberFormat="1" applyFont="1" applyFill="1" applyBorder="1"/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colors>
    <mruColors>
      <color rgb="FFFEDEDE"/>
      <color rgb="FFFF6969"/>
      <color rgb="FFEE9292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Estructura</a:t>
            </a:r>
            <a:r>
              <a:rPr lang="es-PE" baseline="0"/>
              <a:t> económica</a:t>
            </a:r>
            <a:endParaRPr lang="es-PE"/>
          </a:p>
        </c:rich>
      </c:tx>
      <c:layout>
        <c:manualLayout>
          <c:xMode val="edge"/>
          <c:yMode val="edge"/>
          <c:x val="0.1882305025719298"/>
          <c:y val="2.8883928964866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97-496D-92DE-6FC38976C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B97-496D-92DE-6FC38976C2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B97-496D-92DE-6FC38976C2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7-496D-92DE-6FC38976C2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B97-496D-92DE-6FC38976C2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97-496D-92DE-6FC38976C2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B97-496D-92DE-6FC38976C2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7-496D-92DE-6FC38976C2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B97-496D-92DE-6FC38976C22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B97-496D-92DE-6FC38976C22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97-496D-92DE-6FC38976C22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97-496D-92DE-6FC38976C22C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'Macro Región Norte'!$D$59:$D$70</c:f>
              <c:strCache>
                <c:ptCount val="12"/>
                <c:pt idx="0">
                  <c:v>Agricultura, Ganadería, Caza y Silvicultura</c:v>
                </c:pt>
                <c:pt idx="1">
                  <c:v>Pesca y Acuicultura</c:v>
                </c:pt>
                <c:pt idx="2">
                  <c:v>Extracción de Petróleo, Gas y Minerales</c:v>
                </c:pt>
                <c:pt idx="3">
                  <c:v>Manufactura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</c:v>
                </c:pt>
                <c:pt idx="7">
                  <c:v>Transporte, Almacen., Correo y Mensajería</c:v>
                </c:pt>
                <c:pt idx="8">
                  <c:v>Alojamiento y Restaurantes</c:v>
                </c:pt>
                <c:pt idx="9">
                  <c:v>Telecom. y Otros Serv. de Información</c:v>
                </c:pt>
                <c:pt idx="10">
                  <c:v>Administración Pública y Defensa</c:v>
                </c:pt>
                <c:pt idx="11">
                  <c:v>Otros Servicios</c:v>
                </c:pt>
              </c:strCache>
            </c:strRef>
          </c:cat>
          <c:val>
            <c:numRef>
              <c:f>'Macro Región Norte'!$O$59:$O$70</c:f>
              <c:numCache>
                <c:formatCode>#,##0</c:formatCode>
                <c:ptCount val="12"/>
                <c:pt idx="0">
                  <c:v>8858644</c:v>
                </c:pt>
                <c:pt idx="1">
                  <c:v>899618</c:v>
                </c:pt>
                <c:pt idx="2">
                  <c:v>4942098</c:v>
                </c:pt>
                <c:pt idx="3">
                  <c:v>8651902</c:v>
                </c:pt>
                <c:pt idx="4">
                  <c:v>1037049</c:v>
                </c:pt>
                <c:pt idx="5">
                  <c:v>7469546</c:v>
                </c:pt>
                <c:pt idx="6">
                  <c:v>9294278</c:v>
                </c:pt>
                <c:pt idx="7">
                  <c:v>3963249</c:v>
                </c:pt>
                <c:pt idx="8">
                  <c:v>1244334</c:v>
                </c:pt>
                <c:pt idx="9">
                  <c:v>4070975</c:v>
                </c:pt>
                <c:pt idx="10">
                  <c:v>4774379</c:v>
                </c:pt>
                <c:pt idx="11">
                  <c:v>16352959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7-496D-92DE-6FC38976C2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63766086025415"/>
          <c:y val="0.1163160936646684"/>
          <c:w val="0.399666372757711"/>
          <c:h val="0.8467084971913506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5819775" y="1729059"/>
          <a:ext cx="16095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5818933" y="1964448"/>
          <a:ext cx="16095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5821458" y="2222536"/>
          <a:ext cx="16095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pSpPr/>
      </xdr:nvGrpSpPr>
      <xdr:grpSpPr>
        <a:xfrm>
          <a:off x="5819775" y="2469822"/>
          <a:ext cx="16095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pSpPr/>
      </xdr:nvGrpSpPr>
      <xdr:grpSpPr>
        <a:xfrm>
          <a:off x="5805750" y="2728189"/>
          <a:ext cx="16095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1</xdr:row>
      <xdr:rowOff>104775</xdr:rowOff>
    </xdr:from>
    <xdr:to>
      <xdr:col>20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2</xdr:col>
      <xdr:colOff>112395</xdr:colOff>
      <xdr:row>4</xdr:row>
      <xdr:rowOff>122591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67234</xdr:colOff>
      <xdr:row>55</xdr:row>
      <xdr:rowOff>61629</xdr:rowOff>
    </xdr:from>
    <xdr:to>
      <xdr:col>20</xdr:col>
      <xdr:colOff>1523999</xdr:colOff>
      <xdr:row>77</xdr:row>
      <xdr:rowOff>60509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2E19827-C24A-4160-9A0B-1962A4124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593912</xdr:colOff>
      <xdr:row>25</xdr:row>
      <xdr:rowOff>112059</xdr:rowOff>
    </xdr:from>
    <xdr:to>
      <xdr:col>16</xdr:col>
      <xdr:colOff>192741</xdr:colOff>
      <xdr:row>49</xdr:row>
      <xdr:rowOff>112060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38F216A-7064-CBF4-5E20-DD6123DB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59" y="4706471"/>
          <a:ext cx="5033682" cy="376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470898</xdr:colOff>
      <xdr:row>9</xdr:row>
      <xdr:rowOff>21405</xdr:rowOff>
    </xdr:from>
    <xdr:to>
      <xdr:col>15</xdr:col>
      <xdr:colOff>254071</xdr:colOff>
      <xdr:row>33</xdr:row>
      <xdr:rowOff>21405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A492D3E-4A49-B5CA-A2B1-8605EA30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1067" y="1380590"/>
          <a:ext cx="5027274" cy="3595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396876</xdr:colOff>
      <xdr:row>9</xdr:row>
      <xdr:rowOff>9922</xdr:rowOff>
    </xdr:from>
    <xdr:to>
      <xdr:col>16</xdr:col>
      <xdr:colOff>157163</xdr:colOff>
      <xdr:row>33</xdr:row>
      <xdr:rowOff>9922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EAB7F5B-97EE-2A1E-CE68-437DEA8A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532" y="1319610"/>
          <a:ext cx="5038725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392206</xdr:colOff>
      <xdr:row>9</xdr:row>
      <xdr:rowOff>0</xdr:rowOff>
    </xdr:from>
    <xdr:to>
      <xdr:col>16</xdr:col>
      <xdr:colOff>22412</xdr:colOff>
      <xdr:row>33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2A20CFA-FDBC-000D-8191-23764064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5324" y="1367118"/>
          <a:ext cx="5020235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627529</xdr:colOff>
      <xdr:row>9</xdr:row>
      <xdr:rowOff>0</xdr:rowOff>
    </xdr:from>
    <xdr:to>
      <xdr:col>15</xdr:col>
      <xdr:colOff>572060</xdr:colOff>
      <xdr:row>33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354BC7F-1F41-B308-C1F4-6829392C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41" y="1367118"/>
          <a:ext cx="5032001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455084</xdr:colOff>
      <xdr:row>8</xdr:row>
      <xdr:rowOff>137583</xdr:rowOff>
    </xdr:from>
    <xdr:to>
      <xdr:col>16</xdr:col>
      <xdr:colOff>218017</xdr:colOff>
      <xdr:row>32</xdr:row>
      <xdr:rowOff>137583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3BE0339-BBCB-EED3-DC7A-30B5814C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417" y="1291166"/>
          <a:ext cx="5022850" cy="35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workbookViewId="0">
      <selection activeCell="L18" sqref="L18"/>
    </sheetView>
  </sheetViews>
  <sheetFormatPr baseColWidth="10" defaultColWidth="0" defaultRowHeight="15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 x14ac:dyDescent="0.2">
      <c r="A2" s="7"/>
      <c r="B2" s="8"/>
      <c r="C2" s="8"/>
      <c r="D2" s="8"/>
      <c r="E2" s="7"/>
      <c r="F2" s="7"/>
      <c r="G2" s="79" t="s">
        <v>0</v>
      </c>
      <c r="H2" s="79"/>
      <c r="I2" s="79"/>
      <c r="J2" s="79"/>
      <c r="K2" s="79"/>
      <c r="L2" s="79"/>
      <c r="M2" s="79"/>
      <c r="N2" s="79"/>
      <c r="O2" s="79"/>
      <c r="P2" s="79"/>
      <c r="Q2" s="1"/>
      <c r="S2" s="1"/>
    </row>
    <row r="3" spans="1:19" s="2" customFormat="1" ht="18.75" customHeight="1" x14ac:dyDescent="0.2">
      <c r="B3" s="9"/>
      <c r="C3" s="9"/>
      <c r="D3" s="9"/>
      <c r="E3" s="9"/>
      <c r="F3" s="9"/>
      <c r="G3" s="80" t="s">
        <v>45</v>
      </c>
      <c r="H3" s="80"/>
      <c r="I3" s="80"/>
      <c r="J3" s="80"/>
      <c r="K3" s="80"/>
      <c r="L3" s="80"/>
      <c r="M3" s="80"/>
      <c r="N3" s="80"/>
      <c r="O3" s="80"/>
      <c r="P3" s="80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12" x14ac:dyDescent="0.2">
      <c r="Q6" s="1"/>
      <c r="S6" s="1"/>
    </row>
    <row r="7" spans="1:19" s="2" customFormat="1" ht="12" x14ac:dyDescent="0.2">
      <c r="Q7" s="1"/>
      <c r="S7" s="1"/>
    </row>
    <row r="8" spans="1:19" s="2" customFormat="1" ht="12" x14ac:dyDescent="0.2">
      <c r="Q8" s="1"/>
      <c r="S8" s="1"/>
    </row>
    <row r="9" spans="1:19" s="2" customFormat="1" ht="21.75" customHeight="1" x14ac:dyDescent="0.2">
      <c r="G9" s="81" t="s">
        <v>46</v>
      </c>
      <c r="H9" s="81"/>
      <c r="I9" s="81"/>
      <c r="J9" s="81"/>
      <c r="K9" s="81"/>
      <c r="L9" s="81"/>
      <c r="M9" s="81"/>
      <c r="N9" s="81"/>
      <c r="O9" s="81"/>
      <c r="P9" s="81"/>
      <c r="Q9" s="3"/>
      <c r="R9" s="4"/>
      <c r="S9" s="1"/>
    </row>
    <row r="10" spans="1:19" s="2" customFormat="1" ht="20.25" customHeight="1" x14ac:dyDescent="0.2">
      <c r="G10" s="80" t="s">
        <v>47</v>
      </c>
      <c r="H10" s="80"/>
      <c r="I10" s="80"/>
      <c r="J10" s="80"/>
      <c r="K10" s="80"/>
      <c r="L10" s="80"/>
      <c r="M10" s="80"/>
      <c r="N10" s="80"/>
      <c r="O10" s="80"/>
      <c r="P10" s="80"/>
      <c r="Q10" s="5"/>
      <c r="R10" s="6"/>
      <c r="S10" s="1"/>
    </row>
    <row r="11" spans="1:19" s="2" customFormat="1" ht="15" customHeight="1" x14ac:dyDescent="0.2">
      <c r="G11" s="82" t="s">
        <v>48</v>
      </c>
      <c r="H11" s="82"/>
      <c r="I11" s="82"/>
      <c r="J11" s="82"/>
      <c r="K11" s="82"/>
      <c r="L11" s="82"/>
      <c r="M11" s="82"/>
      <c r="N11" s="82"/>
      <c r="O11" s="82"/>
      <c r="P11" s="82"/>
      <c r="Q11" s="1"/>
      <c r="S11" s="1"/>
    </row>
    <row r="12" spans="1:19" s="2" customFormat="1" ht="14.25" x14ac:dyDescent="0.2"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1"/>
      <c r="S12" s="1"/>
    </row>
    <row r="13" spans="1:19" s="2" customFormat="1" ht="12" x14ac:dyDescent="0.2">
      <c r="Q13" s="1"/>
      <c r="S13" s="1"/>
    </row>
    <row r="14" spans="1:19" s="2" customFormat="1" ht="12" x14ac:dyDescent="0.2">
      <c r="Q14" s="1"/>
      <c r="S14" s="1"/>
    </row>
    <row r="15" spans="1:19" s="2" customFormat="1" ht="12" x14ac:dyDescent="0.2">
      <c r="Q15" s="1"/>
      <c r="S15" s="1"/>
    </row>
    <row r="16" spans="1:19" s="2" customFormat="1" ht="12" x14ac:dyDescent="0.2">
      <c r="Q16" s="1"/>
      <c r="S16" s="1"/>
    </row>
    <row r="17" spans="7:19" s="2" customFormat="1" ht="12" x14ac:dyDescent="0.2">
      <c r="P17" s="11"/>
      <c r="Q17" s="1"/>
      <c r="S17" s="1"/>
    </row>
    <row r="18" spans="7:19" s="2" customFormat="1" ht="12" x14ac:dyDescent="0.2">
      <c r="Q18" s="1"/>
      <c r="S18" s="1"/>
    </row>
    <row r="19" spans="7:19" s="2" customFormat="1" ht="15" customHeight="1" x14ac:dyDescent="0.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Normal="100" workbookViewId="0">
      <selection activeCell="O11" sqref="O11"/>
    </sheetView>
  </sheetViews>
  <sheetFormatPr baseColWidth="10" defaultColWidth="0" defaultRowHeight="0" customHeight="1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9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S2" s="1"/>
    </row>
    <row r="3" spans="1:19" s="2" customFormat="1" ht="18" x14ac:dyDescent="0.2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23.25" x14ac:dyDescent="0.35">
      <c r="I6" s="17"/>
      <c r="J6" s="17"/>
      <c r="K6" s="17" t="s">
        <v>1</v>
      </c>
      <c r="L6" s="17"/>
      <c r="M6" s="17"/>
      <c r="N6" s="17"/>
      <c r="Q6" s="1"/>
      <c r="S6" s="1"/>
    </row>
    <row r="7" spans="1:19" s="2" customFormat="1" ht="23.25" x14ac:dyDescent="0.35">
      <c r="K7" s="18"/>
      <c r="L7" s="18"/>
      <c r="Q7" s="1"/>
      <c r="S7" s="1"/>
    </row>
    <row r="8" spans="1:19" s="2" customFormat="1" ht="23.25" x14ac:dyDescent="0.35">
      <c r="K8" s="19" t="s">
        <v>46</v>
      </c>
      <c r="L8" s="20"/>
      <c r="Q8" s="1"/>
      <c r="S8" s="1"/>
    </row>
    <row r="9" spans="1:19" s="2" customFormat="1" ht="20.45" customHeight="1" x14ac:dyDescent="0.25">
      <c r="G9" s="14"/>
      <c r="H9" s="14"/>
      <c r="K9" s="28" t="s">
        <v>49</v>
      </c>
      <c r="L9" s="21"/>
      <c r="O9" s="14"/>
      <c r="P9" s="14"/>
      <c r="Q9" s="3"/>
      <c r="R9" s="4"/>
      <c r="S9" s="1"/>
    </row>
    <row r="10" spans="1:19" s="2" customFormat="1" ht="20.45" customHeight="1" x14ac:dyDescent="0.25">
      <c r="G10" s="13"/>
      <c r="H10" s="13"/>
      <c r="K10" s="28" t="s">
        <v>50</v>
      </c>
      <c r="L10" s="21"/>
      <c r="O10" s="13"/>
      <c r="P10" s="13"/>
      <c r="Q10" s="5"/>
      <c r="R10" s="6"/>
      <c r="S10" s="1"/>
    </row>
    <row r="11" spans="1:19" s="2" customFormat="1" ht="20.45" customHeight="1" x14ac:dyDescent="0.25">
      <c r="G11" s="15"/>
      <c r="H11" s="15"/>
      <c r="I11" s="22"/>
      <c r="J11" s="22"/>
      <c r="K11" s="28" t="s">
        <v>51</v>
      </c>
      <c r="L11" s="21"/>
      <c r="M11" s="22"/>
      <c r="O11" s="15"/>
      <c r="P11" s="15"/>
      <c r="Q11" s="1"/>
      <c r="S11" s="1"/>
    </row>
    <row r="12" spans="1:19" s="2" customFormat="1" ht="20.45" customHeight="1" x14ac:dyDescent="0.25">
      <c r="G12" s="16"/>
      <c r="H12" s="16"/>
      <c r="J12" s="22"/>
      <c r="K12" s="28" t="s">
        <v>52</v>
      </c>
      <c r="L12" s="21"/>
      <c r="M12" s="22"/>
      <c r="O12" s="16"/>
      <c r="P12" s="16"/>
      <c r="Q12" s="1"/>
      <c r="S12" s="1"/>
    </row>
    <row r="13" spans="1:19" s="2" customFormat="1" ht="20.45" customHeight="1" x14ac:dyDescent="0.25">
      <c r="I13" s="22"/>
      <c r="J13" s="22"/>
      <c r="K13" s="28" t="s">
        <v>53</v>
      </c>
      <c r="L13" s="22"/>
      <c r="M13" s="22"/>
      <c r="Q13" s="1"/>
      <c r="S13" s="1"/>
    </row>
    <row r="14" spans="1:19" s="2" customFormat="1" ht="20.45" customHeight="1" x14ac:dyDescent="0.25">
      <c r="I14" s="22"/>
      <c r="J14" s="22"/>
      <c r="K14" s="28"/>
      <c r="L14" s="22"/>
      <c r="M14" s="22"/>
      <c r="Q14" s="1"/>
      <c r="S14" s="1"/>
    </row>
    <row r="15" spans="1:19" s="2" customFormat="1" ht="20.45" customHeight="1" x14ac:dyDescent="0.25">
      <c r="I15" s="22"/>
      <c r="J15" s="22"/>
      <c r="K15" s="28"/>
      <c r="L15" s="22"/>
      <c r="M15" s="22"/>
      <c r="Q15" s="1"/>
      <c r="S15" s="1"/>
    </row>
    <row r="16" spans="1:19" s="2" customFormat="1" ht="20.45" customHeight="1" x14ac:dyDescent="0.25">
      <c r="I16" s="22"/>
      <c r="J16" s="22"/>
      <c r="K16" s="28"/>
      <c r="L16" s="22"/>
      <c r="M16" s="22"/>
      <c r="Q16" s="1"/>
      <c r="S16" s="1"/>
    </row>
    <row r="17" spans="7:19" s="2" customFormat="1" ht="15" x14ac:dyDescent="0.25">
      <c r="I17" s="22"/>
      <c r="J17" s="22"/>
      <c r="K17"/>
      <c r="L17" s="22"/>
      <c r="M17" s="22"/>
      <c r="P17" s="11"/>
      <c r="Q17" s="1"/>
      <c r="S17" s="1"/>
    </row>
    <row r="18" spans="7:19" s="2" customFormat="1" ht="15" x14ac:dyDescent="0.25">
      <c r="I18" s="22"/>
      <c r="J18" s="22"/>
      <c r="K18"/>
      <c r="L18" s="22"/>
      <c r="M18" s="22"/>
      <c r="Q18" s="1"/>
      <c r="S18" s="1"/>
    </row>
    <row r="19" spans="7:19" s="2" customFormat="1" ht="14.25" x14ac:dyDescent="0.2">
      <c r="G19" s="12"/>
      <c r="H19" s="12"/>
      <c r="I19" s="22"/>
      <c r="J19" s="22"/>
      <c r="K19" s="22"/>
      <c r="L19" s="22"/>
      <c r="M19" s="2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 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="85" zoomScaleNormal="85" workbookViewId="0">
      <selection activeCell="C24" sqref="A24:C24"/>
    </sheetView>
  </sheetViews>
  <sheetFormatPr baseColWidth="10" defaultColWidth="0" defaultRowHeight="12" x14ac:dyDescent="0.2"/>
  <cols>
    <col min="1" max="1" width="5.140625" style="23" customWidth="1"/>
    <col min="2" max="2" width="4.42578125" style="23" customWidth="1"/>
    <col min="3" max="9" width="10.5703125" style="23" customWidth="1"/>
    <col min="10" max="10" width="12.7109375" style="23" customWidth="1"/>
    <col min="11" max="12" width="10.5703125" style="23" customWidth="1"/>
    <col min="13" max="13" width="19.7109375" style="23" customWidth="1"/>
    <col min="14" max="14" width="13.5703125" style="23" customWidth="1"/>
    <col min="15" max="15" width="24" style="23" bestFit="1" customWidth="1"/>
    <col min="16" max="18" width="13.5703125" style="23" customWidth="1"/>
    <col min="19" max="20" width="10.5703125" style="23" customWidth="1"/>
    <col min="21" max="21" width="23.28515625" style="23" customWidth="1"/>
    <col min="22" max="28" width="0" style="23" hidden="1" customWidth="1"/>
    <col min="29" max="16384" width="11.42578125" style="23" hidden="1"/>
  </cols>
  <sheetData>
    <row r="1" spans="2:21" ht="9" customHeight="1" x14ac:dyDescent="0.25">
      <c r="J1" s="24"/>
      <c r="K1" s="24"/>
      <c r="L1" s="24"/>
    </row>
    <row r="2" spans="2:21" ht="18.75" x14ac:dyDescent="0.2">
      <c r="B2" s="83" t="s">
        <v>54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31"/>
      <c r="S2" s="31"/>
      <c r="T2" s="31"/>
    </row>
    <row r="3" spans="2:21" ht="18.75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1"/>
      <c r="S3" s="31"/>
      <c r="T3" s="31"/>
    </row>
    <row r="4" spans="2:21" x14ac:dyDescent="0.2">
      <c r="B4" s="25"/>
      <c r="D4" s="25"/>
      <c r="I4" s="25"/>
      <c r="M4" s="25"/>
    </row>
    <row r="5" spans="2:21" x14ac:dyDescent="0.2">
      <c r="B5" s="25"/>
      <c r="D5" s="25"/>
      <c r="I5" s="25"/>
      <c r="M5" s="25"/>
    </row>
    <row r="7" spans="2:21" ht="15" x14ac:dyDescent="0.25">
      <c r="C7" s="51"/>
      <c r="D7" s="27"/>
      <c r="E7" s="27"/>
      <c r="F7" s="27"/>
      <c r="G7" s="27"/>
      <c r="H7" s="3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2:21" x14ac:dyDescent="0.2">
      <c r="G8" s="26" t="s">
        <v>10</v>
      </c>
      <c r="K8" s="26"/>
    </row>
    <row r="9" spans="2:21" x14ac:dyDescent="0.2">
      <c r="H9" s="26"/>
    </row>
    <row r="10" spans="2:21" x14ac:dyDescent="0.2">
      <c r="D10" s="34" t="s">
        <v>2</v>
      </c>
      <c r="E10" s="34" t="s">
        <v>3</v>
      </c>
      <c r="F10" s="34" t="s">
        <v>8</v>
      </c>
      <c r="G10" s="34" t="s">
        <v>9</v>
      </c>
      <c r="H10" s="34" t="s">
        <v>13</v>
      </c>
      <c r="I10" s="34" t="s">
        <v>14</v>
      </c>
      <c r="J10" s="34" t="s">
        <v>15</v>
      </c>
    </row>
    <row r="11" spans="2:21" x14ac:dyDescent="0.2">
      <c r="D11" s="32">
        <v>2013</v>
      </c>
      <c r="E11" s="32" t="s">
        <v>4</v>
      </c>
      <c r="F11" s="29">
        <v>41363</v>
      </c>
      <c r="G11" s="36">
        <f>'1. Cajamarca'!F11*$T$16+'2. La Libertad'!F11*$T$17+'3. Lambayeque'!F11*$T$18+'4. Piura'!F11*$T$19+'5. Tumbes'!F11*$T$20</f>
        <v>132.870041795421</v>
      </c>
      <c r="H11" s="33"/>
      <c r="I11" s="33"/>
      <c r="J11" s="33"/>
    </row>
    <row r="12" spans="2:21" x14ac:dyDescent="0.2">
      <c r="D12" s="32">
        <v>2013</v>
      </c>
      <c r="E12" s="32" t="s">
        <v>5</v>
      </c>
      <c r="F12" s="29">
        <v>41453</v>
      </c>
      <c r="G12" s="36">
        <f>'1. Cajamarca'!F12*$T$16+'2. La Libertad'!F12*$T$17+'3. Lambayeque'!F12*$T$18+'4. Piura'!F12*$T$19+'5. Tumbes'!F12*$T$20</f>
        <v>146.76213059135645</v>
      </c>
      <c r="H12" s="32"/>
      <c r="I12" s="32"/>
      <c r="J12" s="32"/>
    </row>
    <row r="13" spans="2:21" ht="17.25" x14ac:dyDescent="0.3">
      <c r="D13" s="32">
        <v>2013</v>
      </c>
      <c r="E13" s="32" t="s">
        <v>6</v>
      </c>
      <c r="F13" s="29">
        <v>41543</v>
      </c>
      <c r="G13" s="36">
        <f>'1. Cajamarca'!F13*$T$16+'2. La Libertad'!F13*$T$17+'3. Lambayeque'!F13*$T$18+'4. Piura'!F13*$T$19+'5. Tumbes'!F13*$T$20</f>
        <v>141.08874919721185</v>
      </c>
      <c r="H13" s="32"/>
      <c r="I13" s="32"/>
      <c r="J13" s="32"/>
      <c r="M13" s="84" t="s">
        <v>60</v>
      </c>
      <c r="N13" s="84"/>
      <c r="O13" s="84"/>
      <c r="P13" s="84"/>
      <c r="Q13" s="84"/>
      <c r="R13" s="84"/>
    </row>
    <row r="14" spans="2:21" x14ac:dyDescent="0.2">
      <c r="D14" s="32">
        <v>2013</v>
      </c>
      <c r="E14" s="32" t="s">
        <v>7</v>
      </c>
      <c r="F14" s="29">
        <v>41633</v>
      </c>
      <c r="G14" s="36">
        <f>'1. Cajamarca'!F14*$T$16+'2. La Libertad'!F14*$T$17+'3. Lambayeque'!F14*$T$18+'4. Piura'!F14*$T$19+'5. Tumbes'!F14*$T$20</f>
        <v>148.54047868030034</v>
      </c>
      <c r="H14" s="32"/>
      <c r="I14" s="36">
        <f>+SUM(G11:G14)</f>
        <v>569.2614002642897</v>
      </c>
      <c r="J14" s="32"/>
      <c r="M14" s="85" t="s">
        <v>36</v>
      </c>
      <c r="N14" s="85"/>
      <c r="O14" s="85"/>
      <c r="P14" s="85"/>
      <c r="Q14" s="85"/>
      <c r="R14" s="85"/>
    </row>
    <row r="15" spans="2:21" ht="18.75" x14ac:dyDescent="0.2">
      <c r="D15" s="32">
        <v>2014</v>
      </c>
      <c r="E15" s="32" t="s">
        <v>4</v>
      </c>
      <c r="F15" s="29">
        <v>41723</v>
      </c>
      <c r="G15" s="36">
        <f>'1. Cajamarca'!F15*$T$16+'2. La Libertad'!F15*$T$17+'3. Lambayeque'!F15*$T$18+'4. Piura'!F15*$T$19+'5. Tumbes'!F15*$T$20</f>
        <v>138.41947572469496</v>
      </c>
      <c r="H15" s="53">
        <f>+G15/G11-1</f>
        <v>4.1765877802750984E-2</v>
      </c>
      <c r="I15" s="36">
        <f t="shared" ref="I15:I50" si="0">+SUM(G12:G15)</f>
        <v>574.81083419356355</v>
      </c>
      <c r="J15" s="32"/>
      <c r="M15" s="70" t="s">
        <v>33</v>
      </c>
      <c r="N15" s="70" t="s">
        <v>41</v>
      </c>
      <c r="O15" s="70" t="s">
        <v>37</v>
      </c>
      <c r="P15" s="71" t="s">
        <v>42</v>
      </c>
      <c r="Q15" s="70" t="s">
        <v>44</v>
      </c>
      <c r="R15" s="70" t="s">
        <v>43</v>
      </c>
      <c r="T15" s="63"/>
    </row>
    <row r="16" spans="2:21" ht="17.25" x14ac:dyDescent="0.3">
      <c r="D16" s="32">
        <v>2014</v>
      </c>
      <c r="E16" s="32" t="s">
        <v>5</v>
      </c>
      <c r="F16" s="29">
        <v>41813</v>
      </c>
      <c r="G16" s="36">
        <f>'1. Cajamarca'!F16*$T$16+'2. La Libertad'!F16*$T$17+'3. Lambayeque'!F16*$T$18+'4. Piura'!F16*$T$19+'5. Tumbes'!F16*$T$20</f>
        <v>147.44367066687741</v>
      </c>
      <c r="H16" s="53">
        <f t="shared" ref="H16:H50" si="1">+G16/G12-1</f>
        <v>4.643841519435421E-3</v>
      </c>
      <c r="I16" s="36">
        <f t="shared" si="0"/>
        <v>575.49237426908462</v>
      </c>
      <c r="J16" s="32"/>
      <c r="M16" s="69" t="s">
        <v>49</v>
      </c>
      <c r="N16" s="66">
        <f>+'1. Cajamarca'!N71/1000</f>
        <v>11468.692999999999</v>
      </c>
      <c r="O16" s="67">
        <f t="shared" ref="O16:O20" si="2">+P16*R16</f>
        <v>5.6184381491973419E-3</v>
      </c>
      <c r="P16" s="76">
        <f>+N16/$N$21</f>
        <v>0.16026898128343858</v>
      </c>
      <c r="Q16" s="66">
        <f t="shared" ref="Q16:Q20" si="3">+N16*(1+R16)</f>
        <v>11870.742989689994</v>
      </c>
      <c r="R16" s="67">
        <f>+'1. Cajamarca'!I50</f>
        <v>3.5056304122012438E-2</v>
      </c>
      <c r="T16" s="64">
        <f>SUM('1. Cajamarca'!$F$11:$F$49)/(SUM('1. Cajamarca'!$F$11:$F$49)+SUM('2. La Libertad'!$F$11:$F$49)+SUM('3. Lambayeque'!$F$11:$F$49)+SUM('4. Piura'!$F$11:$F$49)+SUM('5. Tumbes'!$F$11:$F$49))</f>
        <v>0.17754143395617372</v>
      </c>
    </row>
    <row r="17" spans="4:20" ht="17.25" x14ac:dyDescent="0.3">
      <c r="D17" s="32">
        <v>2014</v>
      </c>
      <c r="E17" s="32" t="s">
        <v>6</v>
      </c>
      <c r="F17" s="29">
        <v>41903</v>
      </c>
      <c r="G17" s="36">
        <f>'1. Cajamarca'!F17*$T$16+'2. La Libertad'!F17*$T$17+'3. Lambayeque'!F17*$T$18+'4. Piura'!F17*$T$19+'5. Tumbes'!F17*$T$20</f>
        <v>144.68601954936264</v>
      </c>
      <c r="H17" s="53">
        <f t="shared" si="1"/>
        <v>2.5496507500555987E-2</v>
      </c>
      <c r="I17" s="36">
        <f t="shared" si="0"/>
        <v>579.08964462123538</v>
      </c>
      <c r="J17" s="32"/>
      <c r="M17" s="69" t="s">
        <v>50</v>
      </c>
      <c r="N17" s="66">
        <f>+'2. La Libertad'!N71/1000</f>
        <v>23403.008999999998</v>
      </c>
      <c r="O17" s="67">
        <f t="shared" si="2"/>
        <v>-4.8203298523199253E-4</v>
      </c>
      <c r="P17" s="76">
        <f>+N17/$N$21</f>
        <v>0.32704480025728694</v>
      </c>
      <c r="Q17" s="66">
        <f t="shared" si="3"/>
        <v>23368.515186666758</v>
      </c>
      <c r="R17" s="67">
        <f>+'2. La Libertad'!I50</f>
        <v>-1.473905057817082E-3</v>
      </c>
      <c r="T17" s="64">
        <f>SUM('2. La Libertad'!$F$11:$F$49)/(SUM('1. Cajamarca'!$F$11:$F$49)+SUM('2. La Libertad'!$F$11:$F$49)+SUM('3. Lambayeque'!$F$11:$F$49)+SUM('4. Piura'!$F$11:$F$49)+SUM('5. Tumbes'!$F$11:$F$49))</f>
        <v>0.19081307729294791</v>
      </c>
    </row>
    <row r="18" spans="4:20" ht="17.25" x14ac:dyDescent="0.3">
      <c r="D18" s="32">
        <v>2014</v>
      </c>
      <c r="E18" s="32" t="s">
        <v>7</v>
      </c>
      <c r="F18" s="29">
        <v>41993</v>
      </c>
      <c r="G18" s="36">
        <f>'1. Cajamarca'!F18*$T$16+'2. La Libertad'!F18*$T$17+'3. Lambayeque'!F18*$T$18+'4. Piura'!F18*$T$19+'5. Tumbes'!F18*$T$20</f>
        <v>153.37448798087433</v>
      </c>
      <c r="H18" s="53">
        <f t="shared" si="1"/>
        <v>3.254338038709359E-2</v>
      </c>
      <c r="I18" s="36">
        <f t="shared" si="0"/>
        <v>583.92365392180932</v>
      </c>
      <c r="J18" s="54">
        <f>+I18/I14-1</f>
        <v>2.5756627185177905E-2</v>
      </c>
      <c r="M18" s="69" t="s">
        <v>51</v>
      </c>
      <c r="N18" s="66">
        <f>+'3. Lambayeque'!N71/1000</f>
        <v>13072.161</v>
      </c>
      <c r="O18" s="67">
        <f t="shared" si="2"/>
        <v>3.8815865351655081E-3</v>
      </c>
      <c r="P18" s="76">
        <f>+N18/$N$21</f>
        <v>0.18267660723354404</v>
      </c>
      <c r="Q18" s="66">
        <f t="shared" si="3"/>
        <v>13349.923571199091</v>
      </c>
      <c r="R18" s="67">
        <f>+'3. Lambayeque'!I50</f>
        <v>2.1248405003510218E-2</v>
      </c>
      <c r="T18" s="64">
        <f>SUM('3. Lambayeque'!$F$11:$F$49)/(SUM('1. Cajamarca'!$F$11:$F$49)+SUM('2. La Libertad'!$F$11:$F$49)+SUM('3. Lambayeque'!$F$11:$F$49)+SUM('4. Piura'!$F$11:$F$49)+SUM('5. Tumbes'!$F$11:$F$49))</f>
        <v>0.21883584789560223</v>
      </c>
    </row>
    <row r="19" spans="4:20" ht="17.25" x14ac:dyDescent="0.3">
      <c r="D19" s="32">
        <v>2015</v>
      </c>
      <c r="E19" s="32" t="s">
        <v>4</v>
      </c>
      <c r="F19" s="29">
        <v>42083</v>
      </c>
      <c r="G19" s="36">
        <f>'1. Cajamarca'!F19*$T$16+'2. La Libertad'!F19*$T$17+'3. Lambayeque'!F19*$T$18+'4. Piura'!F19*$T$19+'5. Tumbes'!F19*$T$20</f>
        <v>138.25906873211591</v>
      </c>
      <c r="H19" s="53">
        <f t="shared" si="1"/>
        <v>-1.1588469883969665E-3</v>
      </c>
      <c r="I19" s="36">
        <f t="shared" si="0"/>
        <v>583.76324692923026</v>
      </c>
      <c r="J19" s="54">
        <f t="shared" ref="J19:J50" si="4">+I19/I15-1</f>
        <v>1.5574537227062812E-2</v>
      </c>
      <c r="M19" s="69" t="s">
        <v>52</v>
      </c>
      <c r="N19" s="66">
        <f>+'4. Piura'!N71/1000</f>
        <v>20870.378000000001</v>
      </c>
      <c r="O19" s="67">
        <f t="shared" si="2"/>
        <v>-7.1106042271373744E-3</v>
      </c>
      <c r="P19" s="76">
        <f>+N19/$N$21</f>
        <v>0.29165260776099672</v>
      </c>
      <c r="Q19" s="66">
        <f t="shared" si="3"/>
        <v>20361.550051681545</v>
      </c>
      <c r="R19" s="67">
        <f>+'4. Piura'!I50</f>
        <v>-2.4380389675666359E-2</v>
      </c>
      <c r="T19" s="64">
        <f>SUM('4. Piura'!$F$11:$F$49)/(SUM('1. Cajamarca'!$F$11:$F$49)+SUM('2. La Libertad'!$F$11:$F$49)+SUM('3. Lambayeque'!$F$11:$F$49)+SUM('4. Piura'!$F$11:$F$49)+SUM('5. Tumbes'!$F$11:$F$49))</f>
        <v>0.19957565710942465</v>
      </c>
    </row>
    <row r="20" spans="4:20" ht="17.25" x14ac:dyDescent="0.3">
      <c r="D20" s="32">
        <v>2015</v>
      </c>
      <c r="E20" s="32" t="s">
        <v>5</v>
      </c>
      <c r="F20" s="29">
        <v>42173</v>
      </c>
      <c r="G20" s="36">
        <f>'1. Cajamarca'!F20*$T$16+'2. La Libertad'!F20*$T$17+'3. Lambayeque'!F20*$T$18+'4. Piura'!F20*$T$19+'5. Tumbes'!F20*$T$20</f>
        <v>150.20557866315178</v>
      </c>
      <c r="H20" s="53">
        <f t="shared" si="1"/>
        <v>1.8731953591378137E-2</v>
      </c>
      <c r="I20" s="36">
        <f t="shared" si="0"/>
        <v>586.52515492550469</v>
      </c>
      <c r="J20" s="54">
        <f t="shared" si="4"/>
        <v>1.9171028409251223E-2</v>
      </c>
      <c r="M20" s="69" t="s">
        <v>53</v>
      </c>
      <c r="N20" s="66">
        <f>+'5. Tumbes'!N71/1000</f>
        <v>2744.79</v>
      </c>
      <c r="O20" s="67">
        <f t="shared" si="2"/>
        <v>3.0974592310406683E-3</v>
      </c>
      <c r="P20" s="76">
        <f>+N20/$N$21</f>
        <v>3.8357003464733898E-2</v>
      </c>
      <c r="Q20" s="66">
        <f t="shared" si="3"/>
        <v>2966.4411811352752</v>
      </c>
      <c r="R20" s="67">
        <f>+'5. Tumbes'!I50</f>
        <v>8.075342052953971E-2</v>
      </c>
      <c r="T20" s="64">
        <f>SUM('5. Tumbes'!$F$11:$F$49)/(SUM('1. Cajamarca'!$F$11:$F$49)+SUM('2. La Libertad'!$F$11:$F$49)+SUM('3. Lambayeque'!$F$11:$F$49)+SUM('4. Piura'!$F$11:$F$49)+SUM('5. Tumbes'!$F$11:$F$49))</f>
        <v>0.21323398374585154</v>
      </c>
    </row>
    <row r="21" spans="4:20" ht="15.75" x14ac:dyDescent="0.25">
      <c r="D21" s="32">
        <v>2015</v>
      </c>
      <c r="E21" s="32" t="s">
        <v>6</v>
      </c>
      <c r="F21" s="29">
        <v>42263</v>
      </c>
      <c r="G21" s="36">
        <f>'1. Cajamarca'!F21*$T$16+'2. La Libertad'!F21*$T$17+'3. Lambayeque'!F21*$T$18+'4. Piura'!F21*$T$19+'5. Tumbes'!F21*$T$20</f>
        <v>145.61653323290776</v>
      </c>
      <c r="H21" s="53">
        <f t="shared" si="1"/>
        <v>6.4312618900104201E-3</v>
      </c>
      <c r="I21" s="36">
        <f t="shared" si="0"/>
        <v>587.45566860904978</v>
      </c>
      <c r="J21" s="54">
        <f t="shared" si="4"/>
        <v>1.4446854758189298E-2</v>
      </c>
      <c r="M21" s="68" t="s">
        <v>61</v>
      </c>
      <c r="N21" s="66">
        <f>SUM(N16:N20)</f>
        <v>71559.030999999988</v>
      </c>
      <c r="O21" s="67">
        <f>SUM(O16:O20)</f>
        <v>5.0048467030341503E-3</v>
      </c>
      <c r="P21" s="77">
        <f>SUM(P16:P20)</f>
        <v>1</v>
      </c>
      <c r="Q21" s="66">
        <f>SUM(Q16:Q20)</f>
        <v>71917.172980372663</v>
      </c>
      <c r="R21" s="67">
        <f>+Q21/N21-1</f>
        <v>5.0048467030341381E-3</v>
      </c>
      <c r="T21" s="73">
        <f>SUM(T16:T20)</f>
        <v>1</v>
      </c>
    </row>
    <row r="22" spans="4:20" x14ac:dyDescent="0.2">
      <c r="D22" s="32">
        <v>2015</v>
      </c>
      <c r="E22" s="32" t="s">
        <v>7</v>
      </c>
      <c r="F22" s="29">
        <v>42353</v>
      </c>
      <c r="G22" s="36">
        <f>'1. Cajamarca'!F22*$T$16+'2. La Libertad'!F22*$T$17+'3. Lambayeque'!F22*$T$18+'4. Piura'!F22*$T$19+'5. Tumbes'!F22*$T$20</f>
        <v>154.73178032353624</v>
      </c>
      <c r="H22" s="53">
        <f t="shared" si="1"/>
        <v>8.8495313694618716E-3</v>
      </c>
      <c r="I22" s="36">
        <f t="shared" si="0"/>
        <v>588.8129609517116</v>
      </c>
      <c r="J22" s="54">
        <f t="shared" si="4"/>
        <v>8.3731957030070969E-3</v>
      </c>
      <c r="M22" s="65" t="s">
        <v>39</v>
      </c>
    </row>
    <row r="23" spans="4:20" x14ac:dyDescent="0.2">
      <c r="D23" s="32">
        <v>2016</v>
      </c>
      <c r="E23" s="32" t="s">
        <v>4</v>
      </c>
      <c r="F23" s="29">
        <v>42443</v>
      </c>
      <c r="G23" s="36">
        <f>'1. Cajamarca'!F23*$T$16+'2. La Libertad'!F23*$T$17+'3. Lambayeque'!F23*$T$18+'4. Piura'!F23*$T$19+'5. Tumbes'!F23*$T$20</f>
        <v>137.54636635384549</v>
      </c>
      <c r="H23" s="53">
        <f t="shared" si="1"/>
        <v>-5.1548327701477215E-3</v>
      </c>
      <c r="I23" s="36">
        <f t="shared" si="0"/>
        <v>588.10025857344135</v>
      </c>
      <c r="J23" s="54">
        <f t="shared" si="4"/>
        <v>7.429401674437397E-3</v>
      </c>
      <c r="M23" s="65" t="s">
        <v>34</v>
      </c>
    </row>
    <row r="24" spans="4:20" x14ac:dyDescent="0.2">
      <c r="D24" s="32">
        <v>2016</v>
      </c>
      <c r="E24" s="32" t="s">
        <v>5</v>
      </c>
      <c r="F24" s="29">
        <v>42533</v>
      </c>
      <c r="G24" s="36">
        <f>'1. Cajamarca'!F24*$T$16+'2. La Libertad'!F24*$T$17+'3. Lambayeque'!F24*$T$18+'4. Piura'!F24*$T$19+'5. Tumbes'!F24*$T$20</f>
        <v>150.58592741786345</v>
      </c>
      <c r="H24" s="53">
        <f t="shared" si="1"/>
        <v>2.5321879393349622E-3</v>
      </c>
      <c r="I24" s="36">
        <f t="shared" si="0"/>
        <v>588.48060732815293</v>
      </c>
      <c r="J24" s="54">
        <f t="shared" si="4"/>
        <v>3.3339617000682775E-3</v>
      </c>
      <c r="M24" s="65" t="s">
        <v>35</v>
      </c>
    </row>
    <row r="25" spans="4:20" x14ac:dyDescent="0.2">
      <c r="D25" s="32">
        <v>2016</v>
      </c>
      <c r="E25" s="32" t="s">
        <v>6</v>
      </c>
      <c r="F25" s="29">
        <v>42623</v>
      </c>
      <c r="G25" s="36">
        <f>'1. Cajamarca'!F25*$T$16+'2. La Libertad'!F25*$T$17+'3. Lambayeque'!F25*$T$18+'4. Piura'!F25*$T$19+'5. Tumbes'!F25*$T$20</f>
        <v>145.29682717946477</v>
      </c>
      <c r="H25" s="53">
        <f t="shared" si="1"/>
        <v>-2.1955340258762446E-3</v>
      </c>
      <c r="I25" s="36">
        <f t="shared" si="0"/>
        <v>588.16090127471</v>
      </c>
      <c r="J25" s="54">
        <f t="shared" si="4"/>
        <v>1.2004866125985281E-3</v>
      </c>
    </row>
    <row r="26" spans="4:20" x14ac:dyDescent="0.2">
      <c r="D26" s="32">
        <v>2016</v>
      </c>
      <c r="E26" s="32" t="s">
        <v>7</v>
      </c>
      <c r="F26" s="29">
        <v>42713</v>
      </c>
      <c r="G26" s="36">
        <f>'1. Cajamarca'!F26*$T$16+'2. La Libertad'!F26*$T$17+'3. Lambayeque'!F26*$T$18+'4. Piura'!F26*$T$19+'5. Tumbes'!F26*$T$20</f>
        <v>156.44704994267002</v>
      </c>
      <c r="H26" s="53">
        <f t="shared" si="1"/>
        <v>1.1085438398932945E-2</v>
      </c>
      <c r="I26" s="36">
        <f t="shared" si="0"/>
        <v>589.87617089384366</v>
      </c>
      <c r="J26" s="54">
        <f t="shared" si="4"/>
        <v>1.8056836595674586E-3</v>
      </c>
    </row>
    <row r="27" spans="4:20" x14ac:dyDescent="0.2">
      <c r="D27" s="32">
        <v>2017</v>
      </c>
      <c r="E27" s="32" t="s">
        <v>4</v>
      </c>
      <c r="F27" s="29">
        <v>42803</v>
      </c>
      <c r="G27" s="36">
        <f>'1. Cajamarca'!F27*$T$16+'2. La Libertad'!F27*$T$17+'3. Lambayeque'!F27*$T$18+'4. Piura'!F27*$T$19+'5. Tumbes'!F27*$T$20</f>
        <v>136.85284346723785</v>
      </c>
      <c r="H27" s="53">
        <f t="shared" si="1"/>
        <v>-5.0421025650616569E-3</v>
      </c>
      <c r="I27" s="36">
        <f t="shared" si="0"/>
        <v>589.18264800723614</v>
      </c>
      <c r="J27" s="54">
        <f t="shared" si="4"/>
        <v>1.8404845398645175E-3</v>
      </c>
    </row>
    <row r="28" spans="4:20" x14ac:dyDescent="0.2">
      <c r="D28" s="32">
        <v>2017</v>
      </c>
      <c r="E28" s="32" t="s">
        <v>5</v>
      </c>
      <c r="F28" s="29">
        <v>42893</v>
      </c>
      <c r="G28" s="36">
        <f>'1. Cajamarca'!F28*$T$16+'2. La Libertad'!F28*$T$17+'3. Lambayeque'!F28*$T$18+'4. Piura'!F28*$T$19+'5. Tumbes'!F28*$T$20</f>
        <v>153.26240362339064</v>
      </c>
      <c r="H28" s="53">
        <f t="shared" si="1"/>
        <v>1.7773747198170708E-2</v>
      </c>
      <c r="I28" s="36">
        <f t="shared" si="0"/>
        <v>591.85912421276328</v>
      </c>
      <c r="J28" s="54">
        <f t="shared" si="4"/>
        <v>5.741084485263892E-3</v>
      </c>
    </row>
    <row r="29" spans="4:20" x14ac:dyDescent="0.2">
      <c r="D29" s="32">
        <v>2017</v>
      </c>
      <c r="E29" s="32" t="s">
        <v>6</v>
      </c>
      <c r="F29" s="29">
        <v>42983</v>
      </c>
      <c r="G29" s="36">
        <f>'1. Cajamarca'!F29*$T$16+'2. La Libertad'!F29*$T$17+'3. Lambayeque'!F29*$T$18+'4. Piura'!F29*$T$19+'5. Tumbes'!F29*$T$20</f>
        <v>152.23375240836447</v>
      </c>
      <c r="H29" s="53">
        <f t="shared" si="1"/>
        <v>4.7743129451350619E-2</v>
      </c>
      <c r="I29" s="36">
        <f t="shared" si="0"/>
        <v>598.79604944166294</v>
      </c>
      <c r="J29" s="54">
        <f t="shared" si="4"/>
        <v>1.8082038680067969E-2</v>
      </c>
    </row>
    <row r="30" spans="4:20" x14ac:dyDescent="0.2">
      <c r="D30" s="32">
        <v>2017</v>
      </c>
      <c r="E30" s="32" t="s">
        <v>7</v>
      </c>
      <c r="F30" s="29">
        <v>43073</v>
      </c>
      <c r="G30" s="36">
        <f>'1. Cajamarca'!F30*$T$16+'2. La Libertad'!F30*$T$17+'3. Lambayeque'!F30*$T$18+'4. Piura'!F30*$T$19+'5. Tumbes'!F30*$T$20</f>
        <v>160.3512291485234</v>
      </c>
      <c r="H30" s="53">
        <f t="shared" si="1"/>
        <v>2.4955275329794135E-2</v>
      </c>
      <c r="I30" s="36">
        <f t="shared" si="0"/>
        <v>602.70022864751638</v>
      </c>
      <c r="J30" s="54">
        <f t="shared" si="4"/>
        <v>2.1740253948960619E-2</v>
      </c>
    </row>
    <row r="31" spans="4:20" x14ac:dyDescent="0.2">
      <c r="D31" s="32">
        <v>2018</v>
      </c>
      <c r="E31" s="32" t="s">
        <v>4</v>
      </c>
      <c r="F31" s="29">
        <v>43189</v>
      </c>
      <c r="G31" s="36">
        <f>'1. Cajamarca'!F31*$T$16+'2. La Libertad'!F31*$T$17+'3. Lambayeque'!F31*$T$18+'4. Piura'!F31*$T$19+'5. Tumbes'!F31*$T$20</f>
        <v>143.74506003678533</v>
      </c>
      <c r="H31" s="53">
        <f t="shared" si="1"/>
        <v>5.0362246007679579E-2</v>
      </c>
      <c r="I31" s="36">
        <f t="shared" si="0"/>
        <v>609.59244521706387</v>
      </c>
      <c r="J31" s="54">
        <f t="shared" si="4"/>
        <v>3.4640866086024014E-2</v>
      </c>
    </row>
    <row r="32" spans="4:20" x14ac:dyDescent="0.2">
      <c r="D32" s="32">
        <v>2018</v>
      </c>
      <c r="E32" s="32" t="s">
        <v>5</v>
      </c>
      <c r="F32" s="29">
        <v>43279</v>
      </c>
      <c r="G32" s="36">
        <f>'1. Cajamarca'!F32*$T$16+'2. La Libertad'!F32*$T$17+'3. Lambayeque'!F32*$T$18+'4. Piura'!F32*$T$19+'5. Tumbes'!F32*$T$20</f>
        <v>161.91015901089776</v>
      </c>
      <c r="H32" s="53">
        <f t="shared" si="1"/>
        <v>5.6424505834823835E-2</v>
      </c>
      <c r="I32" s="36">
        <f t="shared" si="0"/>
        <v>618.24020060457099</v>
      </c>
      <c r="J32" s="54">
        <f t="shared" si="4"/>
        <v>4.4573235948499379E-2</v>
      </c>
    </row>
    <row r="33" spans="4:10" x14ac:dyDescent="0.2">
      <c r="D33" s="32">
        <v>2018</v>
      </c>
      <c r="E33" s="32" t="s">
        <v>6</v>
      </c>
      <c r="F33" s="29">
        <v>43369</v>
      </c>
      <c r="G33" s="36">
        <f>'1. Cajamarca'!F33*$T$16+'2. La Libertad'!F33*$T$17+'3. Lambayeque'!F33*$T$18+'4. Piura'!F33*$T$19+'5. Tumbes'!F33*$T$20</f>
        <v>156.29602624066496</v>
      </c>
      <c r="H33" s="53">
        <f t="shared" si="1"/>
        <v>2.6684449197596605E-2</v>
      </c>
      <c r="I33" s="36">
        <f t="shared" si="0"/>
        <v>622.30247443687142</v>
      </c>
      <c r="J33" s="54">
        <f t="shared" si="4"/>
        <v>3.9256145756350058E-2</v>
      </c>
    </row>
    <row r="34" spans="4:10" x14ac:dyDescent="0.2">
      <c r="D34" s="32">
        <v>2018</v>
      </c>
      <c r="E34" s="32" t="s">
        <v>7</v>
      </c>
      <c r="F34" s="29">
        <v>43459</v>
      </c>
      <c r="G34" s="36">
        <f>'1. Cajamarca'!F34*$T$16+'2. La Libertad'!F34*$T$17+'3. Lambayeque'!F34*$T$18+'4. Piura'!F34*$T$19+'5. Tumbes'!F34*$T$20</f>
        <v>168.33703955265787</v>
      </c>
      <c r="H34" s="53">
        <f t="shared" si="1"/>
        <v>4.9801990583668632E-2</v>
      </c>
      <c r="I34" s="36">
        <f t="shared" si="0"/>
        <v>630.28828484100586</v>
      </c>
      <c r="J34" s="54">
        <f t="shared" si="4"/>
        <v>4.577409279468525E-2</v>
      </c>
    </row>
    <row r="35" spans="4:10" x14ac:dyDescent="0.2">
      <c r="D35" s="32">
        <v>2019</v>
      </c>
      <c r="E35" s="32" t="s">
        <v>4</v>
      </c>
      <c r="F35" s="29">
        <v>43549</v>
      </c>
      <c r="G35" s="36">
        <f>'1. Cajamarca'!F35*$T$16+'2. La Libertad'!F35*$T$17+'3. Lambayeque'!F35*$T$18+'4. Piura'!F35*$T$19+'5. Tumbes'!F35*$T$20</f>
        <v>150.04604725606168</v>
      </c>
      <c r="H35" s="53">
        <f t="shared" si="1"/>
        <v>4.3834460938441122E-2</v>
      </c>
      <c r="I35" s="36">
        <f t="shared" si="0"/>
        <v>636.58927206028227</v>
      </c>
      <c r="J35" s="54">
        <f t="shared" si="4"/>
        <v>4.4286682118583887E-2</v>
      </c>
    </row>
    <row r="36" spans="4:10" x14ac:dyDescent="0.2">
      <c r="D36" s="32">
        <v>2019</v>
      </c>
      <c r="E36" s="32" t="s">
        <v>5</v>
      </c>
      <c r="F36" s="29">
        <v>43639</v>
      </c>
      <c r="G36" s="36">
        <f>'1. Cajamarca'!F36*$T$16+'2. La Libertad'!F36*$T$17+'3. Lambayeque'!F36*$T$18+'4. Piura'!F36*$T$19+'5. Tumbes'!F36*$T$20</f>
        <v>167.16206334208692</v>
      </c>
      <c r="H36" s="53">
        <f t="shared" si="1"/>
        <v>3.2437151339192116E-2</v>
      </c>
      <c r="I36" s="36">
        <f t="shared" si="0"/>
        <v>641.84117639147144</v>
      </c>
      <c r="J36" s="54">
        <f t="shared" si="4"/>
        <v>3.8174443790328194E-2</v>
      </c>
    </row>
    <row r="37" spans="4:10" x14ac:dyDescent="0.2">
      <c r="D37" s="32">
        <v>2019</v>
      </c>
      <c r="E37" s="32" t="s">
        <v>6</v>
      </c>
      <c r="F37" s="29">
        <v>43729</v>
      </c>
      <c r="G37" s="36">
        <f>'1. Cajamarca'!F37*$T$16+'2. La Libertad'!F37*$T$17+'3. Lambayeque'!F37*$T$18+'4. Piura'!F37*$T$19+'5. Tumbes'!F37*$T$20</f>
        <v>162.57265173957049</v>
      </c>
      <c r="H37" s="53">
        <f t="shared" si="1"/>
        <v>4.0158573764637939E-2</v>
      </c>
      <c r="I37" s="36">
        <f t="shared" si="0"/>
        <v>648.117801890377</v>
      </c>
      <c r="J37" s="54">
        <f t="shared" si="4"/>
        <v>4.1483568704858698E-2</v>
      </c>
    </row>
    <row r="38" spans="4:10" x14ac:dyDescent="0.2">
      <c r="D38" s="32">
        <v>2019</v>
      </c>
      <c r="E38" s="32" t="s">
        <v>7</v>
      </c>
      <c r="F38" s="29">
        <v>43819</v>
      </c>
      <c r="G38" s="36">
        <f>'1. Cajamarca'!F38*$T$16+'2. La Libertad'!F38*$T$17+'3. Lambayeque'!F38*$T$18+'4. Piura'!F38*$T$19+'5. Tumbes'!F38*$T$20</f>
        <v>174.740398989916</v>
      </c>
      <c r="H38" s="53">
        <f t="shared" si="1"/>
        <v>3.8038921524784719E-2</v>
      </c>
      <c r="I38" s="36">
        <f t="shared" si="0"/>
        <v>654.52116132763513</v>
      </c>
      <c r="J38" s="54">
        <f t="shared" si="4"/>
        <v>3.844729002497993E-2</v>
      </c>
    </row>
    <row r="39" spans="4:10" x14ac:dyDescent="0.2">
      <c r="D39" s="32">
        <v>2020</v>
      </c>
      <c r="E39" s="32" t="s">
        <v>4</v>
      </c>
      <c r="F39" s="29">
        <v>43909</v>
      </c>
      <c r="G39" s="36">
        <f>'1. Cajamarca'!F39*$T$16+'2. La Libertad'!F39*$T$17+'3. Lambayeque'!F39*$T$18+'4. Piura'!F39*$T$19+'5. Tumbes'!F39*$T$20</f>
        <v>145.13579981237456</v>
      </c>
      <c r="H39" s="53">
        <f t="shared" si="1"/>
        <v>-3.2724937000889631E-2</v>
      </c>
      <c r="I39" s="36">
        <f t="shared" si="0"/>
        <v>649.610913883948</v>
      </c>
      <c r="J39" s="54">
        <f t="shared" si="4"/>
        <v>2.0455327155485925E-2</v>
      </c>
    </row>
    <row r="40" spans="4:10" x14ac:dyDescent="0.2">
      <c r="D40" s="32">
        <v>2020</v>
      </c>
      <c r="E40" s="32" t="s">
        <v>5</v>
      </c>
      <c r="F40" s="29">
        <v>43999</v>
      </c>
      <c r="G40" s="36">
        <f>'1. Cajamarca'!F40*$T$16+'2. La Libertad'!F40*$T$17+'3. Lambayeque'!F40*$T$18+'4. Piura'!F40*$T$19+'5. Tumbes'!F40*$T$20</f>
        <v>127.71114690266677</v>
      </c>
      <c r="H40" s="53">
        <f t="shared" si="1"/>
        <v>-0.23600400503962593</v>
      </c>
      <c r="I40" s="36">
        <f t="shared" si="0"/>
        <v>610.15999744452779</v>
      </c>
      <c r="J40" s="54">
        <f t="shared" si="4"/>
        <v>-4.9359841830435403E-2</v>
      </c>
    </row>
    <row r="41" spans="4:10" x14ac:dyDescent="0.2">
      <c r="D41" s="32">
        <v>2020</v>
      </c>
      <c r="E41" s="32" t="s">
        <v>6</v>
      </c>
      <c r="F41" s="29">
        <v>44089</v>
      </c>
      <c r="G41" s="36">
        <f>'1. Cajamarca'!F41*$T$16+'2. La Libertad'!F41*$T$17+'3. Lambayeque'!F41*$T$18+'4. Piura'!F41*$T$19+'5. Tumbes'!F41*$T$20</f>
        <v>145.8136438680435</v>
      </c>
      <c r="H41" s="53">
        <f t="shared" si="1"/>
        <v>-0.10308626753762806</v>
      </c>
      <c r="I41" s="36">
        <f t="shared" si="0"/>
        <v>593.40098957300086</v>
      </c>
      <c r="J41" s="54">
        <f t="shared" si="4"/>
        <v>-8.4424177453207738E-2</v>
      </c>
    </row>
    <row r="42" spans="4:10" x14ac:dyDescent="0.2">
      <c r="D42" s="32">
        <v>2020</v>
      </c>
      <c r="E42" s="32" t="s">
        <v>7</v>
      </c>
      <c r="F42" s="29">
        <v>44179</v>
      </c>
      <c r="G42" s="36">
        <f>'1. Cajamarca'!F42*$T$16+'2. La Libertad'!F42*$T$17+'3. Lambayeque'!F42*$T$18+'4. Piura'!F42*$T$19+'5. Tumbes'!F42*$T$20</f>
        <v>175.69105214844606</v>
      </c>
      <c r="H42" s="53">
        <f t="shared" si="1"/>
        <v>5.4403742009592193E-3</v>
      </c>
      <c r="I42" s="36">
        <f t="shared" si="0"/>
        <v>594.35164273153089</v>
      </c>
      <c r="J42" s="54">
        <f t="shared" si="4"/>
        <v>-9.1929065324726889E-2</v>
      </c>
    </row>
    <row r="43" spans="4:10" x14ac:dyDescent="0.2">
      <c r="D43" s="32">
        <v>2021</v>
      </c>
      <c r="E43" s="32" t="s">
        <v>4</v>
      </c>
      <c r="F43" s="29">
        <v>44269</v>
      </c>
      <c r="G43" s="36">
        <f>'1. Cajamarca'!F43*$T$16+'2. La Libertad'!F43*$T$17+'3. Lambayeque'!F43*$T$18+'4. Piura'!F43*$T$19+'5. Tumbes'!F43*$T$20</f>
        <v>152.34373892488594</v>
      </c>
      <c r="H43" s="53">
        <f t="shared" si="1"/>
        <v>4.9663412623415448E-2</v>
      </c>
      <c r="I43" s="36">
        <f t="shared" si="0"/>
        <v>601.55958184404221</v>
      </c>
      <c r="J43" s="54">
        <f t="shared" si="4"/>
        <v>-7.3969403858399563E-2</v>
      </c>
    </row>
    <row r="44" spans="4:10" x14ac:dyDescent="0.2">
      <c r="D44" s="32">
        <v>2021</v>
      </c>
      <c r="E44" s="32" t="s">
        <v>5</v>
      </c>
      <c r="F44" s="29">
        <v>44359</v>
      </c>
      <c r="G44" s="36">
        <f>'1. Cajamarca'!F44*$T$16+'2. La Libertad'!F44*$T$17+'3. Lambayeque'!F44*$T$18+'4. Piura'!F44*$T$19+'5. Tumbes'!F44*$T$20</f>
        <v>169.78368599971085</v>
      </c>
      <c r="H44" s="53">
        <f t="shared" si="1"/>
        <v>0.32943513637935662</v>
      </c>
      <c r="I44" s="36">
        <f t="shared" si="0"/>
        <v>643.63212094108633</v>
      </c>
      <c r="J44" s="54">
        <f t="shared" si="4"/>
        <v>5.4857944861588015E-2</v>
      </c>
    </row>
    <row r="45" spans="4:10" x14ac:dyDescent="0.2">
      <c r="D45" s="32">
        <v>2021</v>
      </c>
      <c r="E45" s="32" t="s">
        <v>6</v>
      </c>
      <c r="F45" s="29">
        <v>44449</v>
      </c>
      <c r="G45" s="36">
        <f>'1. Cajamarca'!F45*$T$16+'2. La Libertad'!F45*$T$17+'3. Lambayeque'!F45*$T$18+'4. Piura'!F45*$T$19+'5. Tumbes'!F45*$T$20</f>
        <v>164.31804936768873</v>
      </c>
      <c r="H45" s="53">
        <f t="shared" si="1"/>
        <v>0.12690448581335168</v>
      </c>
      <c r="I45" s="36">
        <f t="shared" si="0"/>
        <v>662.13652644073159</v>
      </c>
      <c r="J45" s="54">
        <f t="shared" si="4"/>
        <v>0.11583320229578886</v>
      </c>
    </row>
    <row r="46" spans="4:10" x14ac:dyDescent="0.2">
      <c r="D46" s="32">
        <v>2021</v>
      </c>
      <c r="E46" s="32" t="s">
        <v>7</v>
      </c>
      <c r="F46" s="29">
        <v>44539</v>
      </c>
      <c r="G46" s="36">
        <f>'1. Cajamarca'!F46*$T$16+'2. La Libertad'!F46*$T$17+'3. Lambayeque'!F46*$T$18+'4. Piura'!F46*$T$19+'5. Tumbes'!F46*$T$20</f>
        <v>180.59332382876991</v>
      </c>
      <c r="H46" s="53">
        <f t="shared" si="1"/>
        <v>2.7902796530479002E-2</v>
      </c>
      <c r="I46" s="36">
        <f t="shared" si="0"/>
        <v>667.03879812105538</v>
      </c>
      <c r="J46" s="54">
        <f t="shared" si="4"/>
        <v>0.12229654999432271</v>
      </c>
    </row>
    <row r="47" spans="4:10" x14ac:dyDescent="0.2">
      <c r="D47" s="32">
        <v>2022</v>
      </c>
      <c r="E47" s="32" t="s">
        <v>4</v>
      </c>
      <c r="F47" s="29">
        <v>44629</v>
      </c>
      <c r="G47" s="36">
        <f>'1. Cajamarca'!F47*$T$16+'2. La Libertad'!F47*$T$17+'3. Lambayeque'!F47*$T$18+'4. Piura'!F47*$T$19+'5. Tumbes'!F47*$T$20</f>
        <v>157.3811917243049</v>
      </c>
      <c r="H47" s="53">
        <f t="shared" si="1"/>
        <v>3.3066359241075816E-2</v>
      </c>
      <c r="I47" s="36">
        <f t="shared" si="0"/>
        <v>672.07625092047442</v>
      </c>
      <c r="J47" s="54">
        <f t="shared" si="4"/>
        <v>0.11722308347290866</v>
      </c>
    </row>
    <row r="48" spans="4:10" x14ac:dyDescent="0.2">
      <c r="D48" s="32">
        <v>2022</v>
      </c>
      <c r="E48" s="32" t="s">
        <v>5</v>
      </c>
      <c r="F48" s="29">
        <v>44719</v>
      </c>
      <c r="G48" s="36">
        <f>'1. Cajamarca'!F48*$T$16+'2. La Libertad'!F48*$T$17+'3. Lambayeque'!F48*$T$18+'4. Piura'!F48*$T$19+'5. Tumbes'!F48*$T$20</f>
        <v>173.16973950995458</v>
      </c>
      <c r="H48" s="53">
        <f t="shared" si="1"/>
        <v>1.9943338432701241E-2</v>
      </c>
      <c r="I48" s="36">
        <f t="shared" si="0"/>
        <v>675.46230443071818</v>
      </c>
      <c r="J48" s="54">
        <f t="shared" si="4"/>
        <v>4.9454000902085848E-2</v>
      </c>
    </row>
    <row r="49" spans="3:21" x14ac:dyDescent="0.2">
      <c r="D49" s="32">
        <v>2022</v>
      </c>
      <c r="E49" s="32" t="s">
        <v>6</v>
      </c>
      <c r="F49" s="29">
        <v>44809</v>
      </c>
      <c r="G49" s="36">
        <f>'1. Cajamarca'!F49*$T$16+'2. La Libertad'!F49*$T$17+'3. Lambayeque'!F49*$T$18+'4. Piura'!F49*$T$19+'5. Tumbes'!F49*$T$20</f>
        <v>169.97079532348582</v>
      </c>
      <c r="H49" s="53">
        <f t="shared" si="1"/>
        <v>3.4401247930762269E-2</v>
      </c>
      <c r="I49" s="36">
        <f t="shared" si="0"/>
        <v>681.11505038651524</v>
      </c>
      <c r="J49" s="54">
        <f t="shared" si="4"/>
        <v>2.8662554001968932E-2</v>
      </c>
    </row>
    <row r="50" spans="3:21" x14ac:dyDescent="0.2">
      <c r="D50" s="32">
        <v>2022</v>
      </c>
      <c r="E50" s="32" t="s">
        <v>7</v>
      </c>
      <c r="F50" s="29">
        <v>44899</v>
      </c>
      <c r="G50" s="74">
        <v>170</v>
      </c>
      <c r="H50" s="53">
        <f t="shared" si="1"/>
        <v>-5.8658446526041019E-2</v>
      </c>
      <c r="I50" s="36">
        <f t="shared" si="0"/>
        <v>670.5217265577453</v>
      </c>
      <c r="J50" s="75">
        <f t="shared" si="4"/>
        <v>5.2214780407089378E-3</v>
      </c>
    </row>
    <row r="52" spans="3:21" x14ac:dyDescent="0.2">
      <c r="D52" s="26" t="s">
        <v>16</v>
      </c>
    </row>
    <row r="53" spans="3:21" x14ac:dyDescent="0.2">
      <c r="D53" s="26" t="s">
        <v>12</v>
      </c>
    </row>
    <row r="56" spans="3:21" ht="15" x14ac:dyDescent="0.25">
      <c r="C56" s="51" t="s">
        <v>31</v>
      </c>
      <c r="D56" s="27"/>
      <c r="E56" s="27"/>
      <c r="F56" s="27"/>
      <c r="G56" s="27"/>
      <c r="H56" s="30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8" spans="3:21" x14ac:dyDescent="0.2">
      <c r="D58" s="46" t="s">
        <v>17</v>
      </c>
      <c r="E58" s="40"/>
      <c r="F58" s="41"/>
      <c r="G58" s="47">
        <v>2013</v>
      </c>
      <c r="H58" s="47">
        <v>2014</v>
      </c>
      <c r="I58" s="47">
        <v>2015</v>
      </c>
      <c r="J58" s="47">
        <v>2016</v>
      </c>
      <c r="K58" s="47">
        <v>2017</v>
      </c>
      <c r="L58" s="47">
        <v>2018</v>
      </c>
      <c r="M58" s="47">
        <v>2019</v>
      </c>
      <c r="N58" s="47">
        <v>2020</v>
      </c>
      <c r="O58" s="47">
        <v>2021</v>
      </c>
    </row>
    <row r="59" spans="3:21" x14ac:dyDescent="0.2">
      <c r="D59" s="37" t="s">
        <v>18</v>
      </c>
      <c r="E59" s="38"/>
      <c r="F59" s="39"/>
      <c r="G59" s="58">
        <f>'1. Cajamarca'!F59+'2. La Libertad'!F59+'3. Lambayeque'!F59+'4. Piura'!F59+'5. Tumbes'!F59</f>
        <v>6790227</v>
      </c>
      <c r="H59" s="58">
        <f>'1. Cajamarca'!G59+'2. La Libertad'!G59+'3. Lambayeque'!G59+'4. Piura'!G59+'5. Tumbes'!G59</f>
        <v>6645319</v>
      </c>
      <c r="I59" s="58">
        <f>'1. Cajamarca'!H59+'2. La Libertad'!H59+'3. Lambayeque'!H59+'4. Piura'!H59+'5. Tumbes'!H59</f>
        <v>6945721</v>
      </c>
      <c r="J59" s="58">
        <f>'1. Cajamarca'!I59+'2. La Libertad'!I59+'3. Lambayeque'!I59+'4. Piura'!I59+'5. Tumbes'!I59</f>
        <v>7166021</v>
      </c>
      <c r="K59" s="58">
        <f>'1. Cajamarca'!J59+'2. La Libertad'!J59+'3. Lambayeque'!J59+'4. Piura'!J59+'5. Tumbes'!J59</f>
        <v>6819324</v>
      </c>
      <c r="L59" s="58">
        <f>'1. Cajamarca'!K59+'2. La Libertad'!K59+'3. Lambayeque'!K59+'4. Piura'!K59+'5. Tumbes'!K59</f>
        <v>7596171</v>
      </c>
      <c r="M59" s="58">
        <f>'1. Cajamarca'!L59+'2. La Libertad'!L59+'3. Lambayeque'!L59+'4. Piura'!L59+'5. Tumbes'!L59</f>
        <v>8142836</v>
      </c>
      <c r="N59" s="58">
        <f>'1. Cajamarca'!M59+'2. La Libertad'!M59+'3. Lambayeque'!M59+'4. Piura'!M59+'5. Tumbes'!M59</f>
        <v>8442263</v>
      </c>
      <c r="O59" s="58">
        <f>'1. Cajamarca'!N59+'2. La Libertad'!N59+'3. Lambayeque'!N59+'4. Piura'!N59+'5. Tumbes'!N59</f>
        <v>8858644</v>
      </c>
      <c r="Q59" s="72"/>
    </row>
    <row r="60" spans="3:21" x14ac:dyDescent="0.2">
      <c r="D60" s="37" t="s">
        <v>19</v>
      </c>
      <c r="E60" s="38"/>
      <c r="F60" s="39"/>
      <c r="G60" s="58">
        <f>'1. Cajamarca'!F60+'2. La Libertad'!F60+'3. Lambayeque'!F60+'4. Piura'!F60+'5. Tumbes'!F60</f>
        <v>826758</v>
      </c>
      <c r="H60" s="58">
        <f>'1. Cajamarca'!G60+'2. La Libertad'!G60+'3. Lambayeque'!G60+'4. Piura'!G60+'5. Tumbes'!G60</f>
        <v>721727</v>
      </c>
      <c r="I60" s="58">
        <f>'1. Cajamarca'!H60+'2. La Libertad'!H60+'3. Lambayeque'!H60+'4. Piura'!H60+'5. Tumbes'!H60</f>
        <v>708667</v>
      </c>
      <c r="J60" s="58">
        <f>'1. Cajamarca'!I60+'2. La Libertad'!I60+'3. Lambayeque'!I60+'4. Piura'!I60+'5. Tumbes'!I60</f>
        <v>654126</v>
      </c>
      <c r="K60" s="58">
        <f>'1. Cajamarca'!J60+'2. La Libertad'!J60+'3. Lambayeque'!J60+'4. Piura'!J60+'5. Tumbes'!J60</f>
        <v>772070</v>
      </c>
      <c r="L60" s="58">
        <f>'1. Cajamarca'!K60+'2. La Libertad'!K60+'3. Lambayeque'!K60+'4. Piura'!K60+'5. Tumbes'!K60</f>
        <v>903966</v>
      </c>
      <c r="M60" s="58">
        <f>'1. Cajamarca'!L60+'2. La Libertad'!L60+'3. Lambayeque'!L60+'4. Piura'!L60+'5. Tumbes'!L60</f>
        <v>913961</v>
      </c>
      <c r="N60" s="58">
        <f>'1. Cajamarca'!M60+'2. La Libertad'!M60+'3. Lambayeque'!M60+'4. Piura'!M60+'5. Tumbes'!M60</f>
        <v>932535</v>
      </c>
      <c r="O60" s="58">
        <f>'1. Cajamarca'!N60+'2. La Libertad'!N60+'3. Lambayeque'!N60+'4. Piura'!N60+'5. Tumbes'!N60</f>
        <v>899618</v>
      </c>
      <c r="Q60" s="72"/>
    </row>
    <row r="61" spans="3:21" x14ac:dyDescent="0.2">
      <c r="D61" s="37" t="s">
        <v>20</v>
      </c>
      <c r="E61" s="38"/>
      <c r="F61" s="39"/>
      <c r="G61" s="58">
        <f>'1. Cajamarca'!F61+'2. La Libertad'!F61+'3. Lambayeque'!F61+'4. Piura'!F61+'5. Tumbes'!F61</f>
        <v>8220454</v>
      </c>
      <c r="H61" s="58">
        <f>'1. Cajamarca'!G61+'2. La Libertad'!G61+'3. Lambayeque'!G61+'4. Piura'!G61+'5. Tumbes'!G61</f>
        <v>8518910</v>
      </c>
      <c r="I61" s="58">
        <f>'1. Cajamarca'!H61+'2. La Libertad'!H61+'3. Lambayeque'!H61+'4. Piura'!H61+'5. Tumbes'!H61</f>
        <v>7816697</v>
      </c>
      <c r="J61" s="58">
        <f>'1. Cajamarca'!I61+'2. La Libertad'!I61+'3. Lambayeque'!I61+'4. Piura'!I61+'5. Tumbes'!I61</f>
        <v>6917162</v>
      </c>
      <c r="K61" s="58">
        <f>'1. Cajamarca'!J61+'2. La Libertad'!J61+'3. Lambayeque'!J61+'4. Piura'!J61+'5. Tumbes'!J61</f>
        <v>6683776</v>
      </c>
      <c r="L61" s="58">
        <f>'1. Cajamarca'!K61+'2. La Libertad'!K61+'3. Lambayeque'!K61+'4. Piura'!K61+'5. Tumbes'!K61</f>
        <v>6277257</v>
      </c>
      <c r="M61" s="58">
        <f>'1. Cajamarca'!L61+'2. La Libertad'!L61+'3. Lambayeque'!L61+'4. Piura'!L61+'5. Tumbes'!L61</f>
        <v>6035865</v>
      </c>
      <c r="N61" s="58">
        <f>'1. Cajamarca'!M61+'2. La Libertad'!M61+'3. Lambayeque'!M61+'4. Piura'!M61+'5. Tumbes'!M61</f>
        <v>4928041</v>
      </c>
      <c r="O61" s="58">
        <f>'1. Cajamarca'!N61+'2. La Libertad'!N61+'3. Lambayeque'!N61+'4. Piura'!N61+'5. Tumbes'!N61</f>
        <v>4942098</v>
      </c>
      <c r="Q61" s="72"/>
    </row>
    <row r="62" spans="3:21" x14ac:dyDescent="0.2">
      <c r="D62" s="37" t="s">
        <v>21</v>
      </c>
      <c r="E62" s="38"/>
      <c r="F62" s="39"/>
      <c r="G62" s="58">
        <f>'1. Cajamarca'!F62+'2. La Libertad'!F62+'3. Lambayeque'!F62+'4. Piura'!F62+'5. Tumbes'!F62</f>
        <v>8358830</v>
      </c>
      <c r="H62" s="58">
        <f>'1. Cajamarca'!G62+'2. La Libertad'!G62+'3. Lambayeque'!G62+'4. Piura'!G62+'5. Tumbes'!G62</f>
        <v>8272942</v>
      </c>
      <c r="I62" s="58">
        <f>'1. Cajamarca'!H62+'2. La Libertad'!H62+'3. Lambayeque'!H62+'4. Piura'!H62+'5. Tumbes'!H62</f>
        <v>8150543</v>
      </c>
      <c r="J62" s="58">
        <f>'1. Cajamarca'!I62+'2. La Libertad'!I62+'3. Lambayeque'!I62+'4. Piura'!I62+'5. Tumbes'!I62</f>
        <v>8058783</v>
      </c>
      <c r="K62" s="58">
        <f>'1. Cajamarca'!J62+'2. La Libertad'!J62+'3. Lambayeque'!J62+'4. Piura'!J62+'5. Tumbes'!J62</f>
        <v>8096488</v>
      </c>
      <c r="L62" s="58">
        <f>'1. Cajamarca'!K62+'2. La Libertad'!K62+'3. Lambayeque'!K62+'4. Piura'!K62+'5. Tumbes'!K62</f>
        <v>8831402</v>
      </c>
      <c r="M62" s="58">
        <f>'1. Cajamarca'!L62+'2. La Libertad'!L62+'3. Lambayeque'!L62+'4. Piura'!L62+'5. Tumbes'!L62</f>
        <v>8859950</v>
      </c>
      <c r="N62" s="58">
        <f>'1. Cajamarca'!M62+'2. La Libertad'!M62+'3. Lambayeque'!M62+'4. Piura'!M62+'5. Tumbes'!M62</f>
        <v>7710489</v>
      </c>
      <c r="O62" s="58">
        <f>'1. Cajamarca'!N62+'2. La Libertad'!N62+'3. Lambayeque'!N62+'4. Piura'!N62+'5. Tumbes'!N62</f>
        <v>8651902</v>
      </c>
      <c r="Q62" s="72"/>
    </row>
    <row r="63" spans="3:21" x14ac:dyDescent="0.2">
      <c r="D63" s="37" t="s">
        <v>22</v>
      </c>
      <c r="E63" s="38"/>
      <c r="F63" s="39"/>
      <c r="G63" s="58">
        <f>'1. Cajamarca'!F63+'2. La Libertad'!F63+'3. Lambayeque'!F63+'4. Piura'!F63+'5. Tumbes'!F63</f>
        <v>650914</v>
      </c>
      <c r="H63" s="58">
        <f>'1. Cajamarca'!G63+'2. La Libertad'!G63+'3. Lambayeque'!G63+'4. Piura'!G63+'5. Tumbes'!G63</f>
        <v>749779</v>
      </c>
      <c r="I63" s="58">
        <f>'1. Cajamarca'!H63+'2. La Libertad'!H63+'3. Lambayeque'!H63+'4. Piura'!H63+'5. Tumbes'!H63</f>
        <v>874609</v>
      </c>
      <c r="J63" s="58">
        <f>'1. Cajamarca'!I63+'2. La Libertad'!I63+'3. Lambayeque'!I63+'4. Piura'!I63+'5. Tumbes'!I63</f>
        <v>853326</v>
      </c>
      <c r="K63" s="58">
        <f>'1. Cajamarca'!J63+'2. La Libertad'!J63+'3. Lambayeque'!J63+'4. Piura'!J63+'5. Tumbes'!J63</f>
        <v>841134</v>
      </c>
      <c r="L63" s="58">
        <f>'1. Cajamarca'!K63+'2. La Libertad'!K63+'3. Lambayeque'!K63+'4. Piura'!K63+'5. Tumbes'!K63</f>
        <v>903030</v>
      </c>
      <c r="M63" s="58">
        <f>'1. Cajamarca'!L63+'2. La Libertad'!L63+'3. Lambayeque'!L63+'4. Piura'!L63+'5. Tumbes'!L63</f>
        <v>960294</v>
      </c>
      <c r="N63" s="58">
        <f>'1. Cajamarca'!M63+'2. La Libertad'!M63+'3. Lambayeque'!M63+'4. Piura'!M63+'5. Tumbes'!M63</f>
        <v>945552</v>
      </c>
      <c r="O63" s="58">
        <f>'1. Cajamarca'!N63+'2. La Libertad'!N63+'3. Lambayeque'!N63+'4. Piura'!N63+'5. Tumbes'!N63</f>
        <v>1037049</v>
      </c>
      <c r="Q63" s="72"/>
    </row>
    <row r="64" spans="3:21" x14ac:dyDescent="0.2">
      <c r="D64" s="37" t="s">
        <v>23</v>
      </c>
      <c r="E64" s="38"/>
      <c r="F64" s="39"/>
      <c r="G64" s="58">
        <f>'1. Cajamarca'!F64+'2. La Libertad'!F64+'3. Lambayeque'!F64+'4. Piura'!F64+'5. Tumbes'!F64</f>
        <v>4825625</v>
      </c>
      <c r="H64" s="58">
        <f>'1. Cajamarca'!G64+'2. La Libertad'!G64+'3. Lambayeque'!G64+'4. Piura'!G64+'5. Tumbes'!G64</f>
        <v>4966739</v>
      </c>
      <c r="I64" s="58">
        <f>'1. Cajamarca'!H64+'2. La Libertad'!H64+'3. Lambayeque'!H64+'4. Piura'!H64+'5. Tumbes'!H64</f>
        <v>4947818</v>
      </c>
      <c r="J64" s="58">
        <f>'1. Cajamarca'!I64+'2. La Libertad'!I64+'3. Lambayeque'!I64+'4. Piura'!I64+'5. Tumbes'!I64</f>
        <v>4723033</v>
      </c>
      <c r="K64" s="58">
        <f>'1. Cajamarca'!J64+'2. La Libertad'!J64+'3. Lambayeque'!J64+'4. Piura'!J64+'5. Tumbes'!J64</f>
        <v>4781067</v>
      </c>
      <c r="L64" s="58">
        <f>'1. Cajamarca'!K64+'2. La Libertad'!K64+'3. Lambayeque'!K64+'4. Piura'!K64+'5. Tumbes'!K64</f>
        <v>5081969</v>
      </c>
      <c r="M64" s="58">
        <f>'1. Cajamarca'!L64+'2. La Libertad'!L64+'3. Lambayeque'!L64+'4. Piura'!L64+'5. Tumbes'!L64</f>
        <v>5609360</v>
      </c>
      <c r="N64" s="58">
        <f>'1. Cajamarca'!M64+'2. La Libertad'!M64+'3. Lambayeque'!M64+'4. Piura'!M64+'5. Tumbes'!M64</f>
        <v>5422063</v>
      </c>
      <c r="O64" s="58">
        <f>'1. Cajamarca'!N64+'2. La Libertad'!N64+'3. Lambayeque'!N64+'4. Piura'!N64+'5. Tumbes'!N64</f>
        <v>7469546</v>
      </c>
      <c r="Q64" s="72"/>
    </row>
    <row r="65" spans="3:21" x14ac:dyDescent="0.2">
      <c r="D65" s="37" t="s">
        <v>24</v>
      </c>
      <c r="E65" s="38"/>
      <c r="F65" s="39"/>
      <c r="G65" s="58">
        <f>'1. Cajamarca'!F65+'2. La Libertad'!F65+'3. Lambayeque'!F65+'4. Piura'!F65+'5. Tumbes'!F65</f>
        <v>7976487</v>
      </c>
      <c r="H65" s="58">
        <f>'1. Cajamarca'!G65+'2. La Libertad'!G65+'3. Lambayeque'!G65+'4. Piura'!G65+'5. Tumbes'!G65</f>
        <v>8052710</v>
      </c>
      <c r="I65" s="58">
        <f>'1. Cajamarca'!H65+'2. La Libertad'!H65+'3. Lambayeque'!H65+'4. Piura'!H65+'5. Tumbes'!H65</f>
        <v>8232598</v>
      </c>
      <c r="J65" s="58">
        <f>'1. Cajamarca'!I65+'2. La Libertad'!I65+'3. Lambayeque'!I65+'4. Piura'!I65+'5. Tumbes'!I65</f>
        <v>8438496</v>
      </c>
      <c r="K65" s="58">
        <f>'1. Cajamarca'!J65+'2. La Libertad'!J65+'3. Lambayeque'!J65+'4. Piura'!J65+'5. Tumbes'!J65</f>
        <v>8550976</v>
      </c>
      <c r="L65" s="58">
        <f>'1. Cajamarca'!K65+'2. La Libertad'!K65+'3. Lambayeque'!K65+'4. Piura'!K65+'5. Tumbes'!K65</f>
        <v>8809986</v>
      </c>
      <c r="M65" s="58">
        <f>'1. Cajamarca'!L65+'2. La Libertad'!L65+'3. Lambayeque'!L65+'4. Piura'!L65+'5. Tumbes'!L65</f>
        <v>9034620</v>
      </c>
      <c r="N65" s="58">
        <f>'1. Cajamarca'!M65+'2. La Libertad'!M65+'3. Lambayeque'!M65+'4. Piura'!M65+'5. Tumbes'!M65</f>
        <v>7848971</v>
      </c>
      <c r="O65" s="58">
        <f>'1. Cajamarca'!N65+'2. La Libertad'!N65+'3. Lambayeque'!N65+'4. Piura'!N65+'5. Tumbes'!N65</f>
        <v>9294278</v>
      </c>
      <c r="Q65" s="72"/>
    </row>
    <row r="66" spans="3:21" x14ac:dyDescent="0.2">
      <c r="D66" s="37" t="s">
        <v>25</v>
      </c>
      <c r="E66" s="38"/>
      <c r="F66" s="39"/>
      <c r="G66" s="58">
        <f>'1. Cajamarca'!F66+'2. La Libertad'!F66+'3. Lambayeque'!F66+'4. Piura'!F66+'5. Tumbes'!F66</f>
        <v>3756061</v>
      </c>
      <c r="H66" s="58">
        <f>'1. Cajamarca'!G66+'2. La Libertad'!G66+'3. Lambayeque'!G66+'4. Piura'!G66+'5. Tumbes'!G66</f>
        <v>3840012</v>
      </c>
      <c r="I66" s="58">
        <f>'1. Cajamarca'!H66+'2. La Libertad'!H66+'3. Lambayeque'!H66+'4. Piura'!H66+'5. Tumbes'!H66</f>
        <v>3976591</v>
      </c>
      <c r="J66" s="58">
        <f>'1. Cajamarca'!I66+'2. La Libertad'!I66+'3. Lambayeque'!I66+'4. Piura'!I66+'5. Tumbes'!I66</f>
        <v>4104732</v>
      </c>
      <c r="K66" s="58">
        <f>'1. Cajamarca'!J66+'2. La Libertad'!J66+'3. Lambayeque'!J66+'4. Piura'!J66+'5. Tumbes'!J66</f>
        <v>4245553</v>
      </c>
      <c r="L66" s="58">
        <f>'1. Cajamarca'!K66+'2. La Libertad'!K66+'3. Lambayeque'!K66+'4. Piura'!K66+'5. Tumbes'!K66</f>
        <v>4477712</v>
      </c>
      <c r="M66" s="58">
        <f>'1. Cajamarca'!L66+'2. La Libertad'!L66+'3. Lambayeque'!L66+'4. Piura'!L66+'5. Tumbes'!L66</f>
        <v>4609070</v>
      </c>
      <c r="N66" s="58">
        <f>'1. Cajamarca'!M66+'2. La Libertad'!M66+'3. Lambayeque'!M66+'4. Piura'!M66+'5. Tumbes'!M66</f>
        <v>3444980</v>
      </c>
      <c r="O66" s="58">
        <f>'1. Cajamarca'!N66+'2. La Libertad'!N66+'3. Lambayeque'!N66+'4. Piura'!N66+'5. Tumbes'!N66</f>
        <v>3963249</v>
      </c>
      <c r="Q66" s="72"/>
    </row>
    <row r="67" spans="3:21" x14ac:dyDescent="0.2">
      <c r="D67" s="37" t="s">
        <v>26</v>
      </c>
      <c r="E67" s="38"/>
      <c r="F67" s="39"/>
      <c r="G67" s="58">
        <f>'1. Cajamarca'!F67+'2. La Libertad'!F67+'3. Lambayeque'!F67+'4. Piura'!F67+'5. Tumbes'!F67</f>
        <v>1389389</v>
      </c>
      <c r="H67" s="58">
        <f>'1. Cajamarca'!G67+'2. La Libertad'!G67+'3. Lambayeque'!G67+'4. Piura'!G67+'5. Tumbes'!G67</f>
        <v>1451901</v>
      </c>
      <c r="I67" s="58">
        <f>'1. Cajamarca'!H67+'2. La Libertad'!H67+'3. Lambayeque'!H67+'4. Piura'!H67+'5. Tumbes'!H67</f>
        <v>1496439</v>
      </c>
      <c r="J67" s="58">
        <f>'1. Cajamarca'!I67+'2. La Libertad'!I67+'3. Lambayeque'!I67+'4. Piura'!I67+'5. Tumbes'!I67</f>
        <v>1541839</v>
      </c>
      <c r="K67" s="58">
        <f>'1. Cajamarca'!J67+'2. La Libertad'!J67+'3. Lambayeque'!J67+'4. Piura'!J67+'5. Tumbes'!J67</f>
        <v>1561979</v>
      </c>
      <c r="L67" s="58">
        <f>'1. Cajamarca'!K67+'2. La Libertad'!K67+'3. Lambayeque'!K67+'4. Piura'!K67+'5. Tumbes'!K67</f>
        <v>1629152</v>
      </c>
      <c r="M67" s="58">
        <f>'1. Cajamarca'!L67+'2. La Libertad'!L67+'3. Lambayeque'!L67+'4. Piura'!L67+'5. Tumbes'!L67</f>
        <v>1696839</v>
      </c>
      <c r="N67" s="58">
        <f>'1. Cajamarca'!M67+'2. La Libertad'!M67+'3. Lambayeque'!M67+'4. Piura'!M67+'5. Tumbes'!M67</f>
        <v>875696</v>
      </c>
      <c r="O67" s="58">
        <f>'1. Cajamarca'!N67+'2. La Libertad'!N67+'3. Lambayeque'!N67+'4. Piura'!N67+'5. Tumbes'!N67</f>
        <v>1244334</v>
      </c>
      <c r="Q67" s="72"/>
    </row>
    <row r="68" spans="3:21" x14ac:dyDescent="0.2">
      <c r="D68" s="37" t="s">
        <v>27</v>
      </c>
      <c r="E68" s="38"/>
      <c r="F68" s="39"/>
      <c r="G68" s="58">
        <f>'1. Cajamarca'!F68+'2. La Libertad'!F68+'3. Lambayeque'!F68+'4. Piura'!F68+'5. Tumbes'!F68</f>
        <v>2101268</v>
      </c>
      <c r="H68" s="58">
        <f>'1. Cajamarca'!G68+'2. La Libertad'!G68+'3. Lambayeque'!G68+'4. Piura'!G68+'5. Tumbes'!G68</f>
        <v>2279148</v>
      </c>
      <c r="I68" s="58">
        <f>'1. Cajamarca'!H68+'2. La Libertad'!H68+'3. Lambayeque'!H68+'4. Piura'!H68+'5. Tumbes'!H68</f>
        <v>2493611</v>
      </c>
      <c r="J68" s="58">
        <f>'1. Cajamarca'!I68+'2. La Libertad'!I68+'3. Lambayeque'!I68+'4. Piura'!I68+'5. Tumbes'!I68</f>
        <v>2754782</v>
      </c>
      <c r="K68" s="58">
        <f>'1. Cajamarca'!J68+'2. La Libertad'!J68+'3. Lambayeque'!J68+'4. Piura'!J68+'5. Tumbes'!J68</f>
        <v>3014729</v>
      </c>
      <c r="L68" s="58">
        <f>'1. Cajamarca'!K68+'2. La Libertad'!K68+'3. Lambayeque'!K68+'4. Piura'!K68+'5. Tumbes'!K68</f>
        <v>3205192</v>
      </c>
      <c r="M68" s="58">
        <f>'1. Cajamarca'!L68+'2. La Libertad'!L68+'3. Lambayeque'!L68+'4. Piura'!L68+'5. Tumbes'!L68</f>
        <v>3464176</v>
      </c>
      <c r="N68" s="58">
        <f>'1. Cajamarca'!M68+'2. La Libertad'!M68+'3. Lambayeque'!M68+'4. Piura'!M68+'5. Tumbes'!M68</f>
        <v>3738649</v>
      </c>
      <c r="O68" s="58">
        <f>'1. Cajamarca'!N68+'2. La Libertad'!N68+'3. Lambayeque'!N68+'4. Piura'!N68+'5. Tumbes'!N68</f>
        <v>4070975</v>
      </c>
      <c r="Q68" s="72"/>
    </row>
    <row r="69" spans="3:21" x14ac:dyDescent="0.2">
      <c r="D69" s="37" t="s">
        <v>28</v>
      </c>
      <c r="E69" s="38"/>
      <c r="F69" s="39"/>
      <c r="G69" s="58">
        <f>'1. Cajamarca'!F69+'2. La Libertad'!F69+'3. Lambayeque'!F69+'4. Piura'!F69+'5. Tumbes'!F69</f>
        <v>3423468</v>
      </c>
      <c r="H69" s="58">
        <f>'1. Cajamarca'!G69+'2. La Libertad'!G69+'3. Lambayeque'!G69+'4. Piura'!G69+'5. Tumbes'!G69</f>
        <v>3658606</v>
      </c>
      <c r="I69" s="58">
        <f>'1. Cajamarca'!H69+'2. La Libertad'!H69+'3. Lambayeque'!H69+'4. Piura'!H69+'5. Tumbes'!H69</f>
        <v>3790181</v>
      </c>
      <c r="J69" s="58">
        <f>'1. Cajamarca'!I69+'2. La Libertad'!I69+'3. Lambayeque'!I69+'4. Piura'!I69+'5. Tumbes'!I69</f>
        <v>3965845</v>
      </c>
      <c r="K69" s="58">
        <f>'1. Cajamarca'!J69+'2. La Libertad'!J69+'3. Lambayeque'!J69+'4. Piura'!J69+'5. Tumbes'!J69</f>
        <v>4087092</v>
      </c>
      <c r="L69" s="58">
        <f>'1. Cajamarca'!K69+'2. La Libertad'!K69+'3. Lambayeque'!K69+'4. Piura'!K69+'5. Tumbes'!K69</f>
        <v>4277537</v>
      </c>
      <c r="M69" s="58">
        <f>'1. Cajamarca'!L69+'2. La Libertad'!L69+'3. Lambayeque'!L69+'4. Piura'!L69+'5. Tumbes'!L69</f>
        <v>4453468</v>
      </c>
      <c r="N69" s="58">
        <f>'1. Cajamarca'!M69+'2. La Libertad'!M69+'3. Lambayeque'!M69+'4. Piura'!M69+'5. Tumbes'!M69</f>
        <v>4645398</v>
      </c>
      <c r="O69" s="58">
        <f>'1. Cajamarca'!N69+'2. La Libertad'!N69+'3. Lambayeque'!N69+'4. Piura'!N69+'5. Tumbes'!N69</f>
        <v>4774379</v>
      </c>
      <c r="Q69" s="72"/>
    </row>
    <row r="70" spans="3:21" x14ac:dyDescent="0.2">
      <c r="D70" s="37" t="s">
        <v>29</v>
      </c>
      <c r="E70" s="38"/>
      <c r="F70" s="39"/>
      <c r="G70" s="58">
        <f>'1. Cajamarca'!F70+'2. La Libertad'!F70+'3. Lambayeque'!F70+'4. Piura'!F70+'5. Tumbes'!F70</f>
        <v>12675871</v>
      </c>
      <c r="H70" s="58">
        <f>'1. Cajamarca'!G70+'2. La Libertad'!G70+'3. Lambayeque'!G70+'4. Piura'!G70+'5. Tumbes'!G70</f>
        <v>13231620</v>
      </c>
      <c r="I70" s="58">
        <f>'1. Cajamarca'!H70+'2. La Libertad'!H70+'3. Lambayeque'!H70+'4. Piura'!H70+'5. Tumbes'!H70</f>
        <v>13856925</v>
      </c>
      <c r="J70" s="58">
        <f>'1. Cajamarca'!I70+'2. La Libertad'!I70+'3. Lambayeque'!I70+'4. Piura'!I70+'5. Tumbes'!I70</f>
        <v>14364041</v>
      </c>
      <c r="K70" s="58">
        <f>'1. Cajamarca'!J70+'2. La Libertad'!J70+'3. Lambayeque'!J70+'4. Piura'!J70+'5. Tumbes'!J70</f>
        <v>14738679</v>
      </c>
      <c r="L70" s="58">
        <f>'1. Cajamarca'!K70+'2. La Libertad'!K70+'3. Lambayeque'!K70+'4. Piura'!K70+'5. Tumbes'!K70</f>
        <v>15405476</v>
      </c>
      <c r="M70" s="58">
        <f>'1. Cajamarca'!L70+'2. La Libertad'!L70+'3. Lambayeque'!L70+'4. Piura'!L70+'5. Tumbes'!L70</f>
        <v>15995995</v>
      </c>
      <c r="N70" s="58">
        <f>'1. Cajamarca'!M70+'2. La Libertad'!M70+'3. Lambayeque'!M70+'4. Piura'!M70+'5. Tumbes'!M70</f>
        <v>15186595</v>
      </c>
      <c r="O70" s="58">
        <f>'1. Cajamarca'!N70+'2. La Libertad'!N70+'3. Lambayeque'!N70+'4. Piura'!N70+'5. Tumbes'!N70</f>
        <v>16352959</v>
      </c>
      <c r="Q70" s="72"/>
    </row>
    <row r="71" spans="3:21" x14ac:dyDescent="0.2">
      <c r="D71" s="45" t="s">
        <v>30</v>
      </c>
      <c r="E71" s="43"/>
      <c r="F71" s="44"/>
      <c r="G71" s="59">
        <f>'1. Cajamarca'!F71+'2. La Libertad'!F71+'3. Lambayeque'!F71+'4. Piura'!F71+'5. Tumbes'!F71</f>
        <v>60995352</v>
      </c>
      <c r="H71" s="59">
        <f>'1. Cajamarca'!G71+'2. La Libertad'!G71+'3. Lambayeque'!G71+'4. Piura'!G71+'5. Tumbes'!G71</f>
        <v>62389413</v>
      </c>
      <c r="I71" s="59">
        <f>'1. Cajamarca'!H71+'2. La Libertad'!H71+'3. Lambayeque'!H71+'4. Piura'!H71+'5. Tumbes'!H71</f>
        <v>63290400</v>
      </c>
      <c r="J71" s="59">
        <f>'1. Cajamarca'!I71+'2. La Libertad'!I71+'3. Lambayeque'!I71+'4. Piura'!I71+'5. Tumbes'!I71</f>
        <v>63542186</v>
      </c>
      <c r="K71" s="59">
        <f>'1. Cajamarca'!J71+'2. La Libertad'!J71+'3. Lambayeque'!J71+'4. Piura'!J71+'5. Tumbes'!J71</f>
        <v>64192867</v>
      </c>
      <c r="L71" s="59">
        <f>'1. Cajamarca'!K71+'2. La Libertad'!K71+'3. Lambayeque'!K71+'4. Piura'!K71+'5. Tumbes'!K71</f>
        <v>67398850</v>
      </c>
      <c r="M71" s="59">
        <f>'1. Cajamarca'!L71+'2. La Libertad'!L71+'3. Lambayeque'!L71+'4. Piura'!L71+'5. Tumbes'!L71</f>
        <v>69776434</v>
      </c>
      <c r="N71" s="59">
        <f>'1. Cajamarca'!M71+'2. La Libertad'!M71+'3. Lambayeque'!M71+'4. Piura'!M71+'5. Tumbes'!M71</f>
        <v>64121232</v>
      </c>
      <c r="O71" s="59">
        <f>'1. Cajamarca'!N71+'2. La Libertad'!N71+'3. Lambayeque'!N71+'4. Piura'!N71+'5. Tumbes'!N71</f>
        <v>71559031</v>
      </c>
    </row>
    <row r="72" spans="3:21" x14ac:dyDescent="0.2">
      <c r="H72" s="60">
        <f t="shared" ref="H72" si="5">+H71/G71-1</f>
        <v>2.285520050773715E-2</v>
      </c>
      <c r="I72" s="60">
        <f t="shared" ref="I72" si="6">+I71/H71-1</f>
        <v>1.4441344399249267E-2</v>
      </c>
      <c r="J72" s="60">
        <f t="shared" ref="J72" si="7">+J71/I71-1</f>
        <v>3.9782652661382034E-3</v>
      </c>
      <c r="K72" s="60">
        <f t="shared" ref="K72" si="8">+K71/J71-1</f>
        <v>1.0240141879915843E-2</v>
      </c>
      <c r="L72" s="60">
        <f t="shared" ref="L72:M72" si="9">+L71/K71-1</f>
        <v>4.9942978867106858E-2</v>
      </c>
      <c r="M72" s="60">
        <f t="shared" si="9"/>
        <v>3.5276328898786957E-2</v>
      </c>
      <c r="N72" s="60">
        <f>+N71/M71-1</f>
        <v>-8.1047449343713995E-2</v>
      </c>
      <c r="O72" s="60">
        <f>+O71/N71-1</f>
        <v>0.11599588417140838</v>
      </c>
    </row>
    <row r="74" spans="3:21" x14ac:dyDescent="0.2">
      <c r="C74" s="26"/>
      <c r="D74" s="26"/>
      <c r="E74" s="26"/>
      <c r="F74" s="26"/>
    </row>
    <row r="75" spans="3:21" ht="15" x14ac:dyDescent="0.25">
      <c r="C75" s="51" t="s">
        <v>32</v>
      </c>
      <c r="D75" s="35"/>
      <c r="E75" s="35"/>
      <c r="F75" s="35"/>
      <c r="G75" s="27"/>
      <c r="H75" s="30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7" spans="3:21" x14ac:dyDescent="0.2">
      <c r="D77" s="46" t="s">
        <v>17</v>
      </c>
      <c r="E77" s="40"/>
      <c r="F77" s="41"/>
      <c r="G77" s="61">
        <v>2013</v>
      </c>
      <c r="H77" s="61">
        <v>2014</v>
      </c>
      <c r="I77" s="61">
        <v>2015</v>
      </c>
      <c r="J77" s="61">
        <v>2016</v>
      </c>
      <c r="K77" s="61">
        <v>2017</v>
      </c>
      <c r="L77" s="61">
        <v>2018</v>
      </c>
      <c r="M77" s="61">
        <v>2019</v>
      </c>
      <c r="N77" s="61">
        <v>2020</v>
      </c>
      <c r="O77" s="61">
        <v>2021</v>
      </c>
    </row>
    <row r="78" spans="3:21" x14ac:dyDescent="0.2">
      <c r="D78" s="37" t="s">
        <v>18</v>
      </c>
      <c r="E78" s="38"/>
      <c r="F78" s="39"/>
      <c r="G78" s="36">
        <f>G59/G$71*100</f>
        <v>11.132367922067242</v>
      </c>
      <c r="H78" s="36">
        <f t="shared" ref="H78:N78" si="10">H59/H$71*100</f>
        <v>10.651356825556284</v>
      </c>
      <c r="I78" s="36">
        <f t="shared" si="10"/>
        <v>10.974367360610772</v>
      </c>
      <c r="J78" s="36">
        <f t="shared" si="10"/>
        <v>11.277580220485332</v>
      </c>
      <c r="K78" s="36">
        <f t="shared" si="10"/>
        <v>10.623180298209768</v>
      </c>
      <c r="L78" s="36">
        <f t="shared" si="10"/>
        <v>11.27047568319044</v>
      </c>
      <c r="M78" s="36">
        <f t="shared" si="10"/>
        <v>11.669894165127442</v>
      </c>
      <c r="N78" s="36">
        <f t="shared" si="10"/>
        <v>13.166096060038274</v>
      </c>
      <c r="O78" s="36">
        <f t="shared" ref="O78" si="11">O59/O$71*100</f>
        <v>12.379491276230389</v>
      </c>
      <c r="P78" s="26" t="s">
        <v>18</v>
      </c>
    </row>
    <row r="79" spans="3:21" x14ac:dyDescent="0.2">
      <c r="D79" s="37" t="s">
        <v>19</v>
      </c>
      <c r="E79" s="38"/>
      <c r="F79" s="39"/>
      <c r="G79" s="36">
        <f t="shared" ref="G79:N89" si="12">G60/G$71*100</f>
        <v>1.3554442640153956</v>
      </c>
      <c r="H79" s="36">
        <f t="shared" si="12"/>
        <v>1.1568100504487837</v>
      </c>
      <c r="I79" s="36">
        <f t="shared" si="12"/>
        <v>1.1197069381770379</v>
      </c>
      <c r="J79" s="36">
        <f t="shared" si="12"/>
        <v>1.0294357830245249</v>
      </c>
      <c r="K79" s="36">
        <f t="shared" si="12"/>
        <v>1.2027348770697528</v>
      </c>
      <c r="L79" s="36">
        <f t="shared" si="12"/>
        <v>1.3412187299931675</v>
      </c>
      <c r="M79" s="36">
        <f t="shared" si="12"/>
        <v>1.309841944631335</v>
      </c>
      <c r="N79" s="36">
        <f t="shared" si="12"/>
        <v>1.4543310708690063</v>
      </c>
      <c r="O79" s="36">
        <f t="shared" ref="O79" si="13">O60/O$71*100</f>
        <v>1.2571690636783497</v>
      </c>
      <c r="P79" s="26" t="s">
        <v>19</v>
      </c>
    </row>
    <row r="80" spans="3:21" x14ac:dyDescent="0.2">
      <c r="D80" s="37" t="s">
        <v>20</v>
      </c>
      <c r="E80" s="38"/>
      <c r="F80" s="39"/>
      <c r="G80" s="36">
        <f t="shared" si="12"/>
        <v>13.477181015366549</v>
      </c>
      <c r="H80" s="36">
        <f t="shared" si="12"/>
        <v>13.654416014460658</v>
      </c>
      <c r="I80" s="36">
        <f t="shared" si="12"/>
        <v>12.350525514138006</v>
      </c>
      <c r="J80" s="36">
        <f t="shared" si="12"/>
        <v>10.88593647061497</v>
      </c>
      <c r="K80" s="36">
        <f t="shared" si="12"/>
        <v>10.412022880984582</v>
      </c>
      <c r="L80" s="36">
        <f t="shared" si="12"/>
        <v>9.3135965969745769</v>
      </c>
      <c r="M80" s="36">
        <f t="shared" si="12"/>
        <v>8.6502915869847978</v>
      </c>
      <c r="N80" s="36">
        <f t="shared" si="12"/>
        <v>7.6855057931513233</v>
      </c>
      <c r="O80" s="36">
        <f t="shared" ref="O80" si="14">O61/O$71*100</f>
        <v>6.9063232563895394</v>
      </c>
      <c r="P80" s="26" t="s">
        <v>20</v>
      </c>
    </row>
    <row r="81" spans="4:16" x14ac:dyDescent="0.2">
      <c r="D81" s="37" t="s">
        <v>21</v>
      </c>
      <c r="E81" s="38"/>
      <c r="F81" s="39"/>
      <c r="G81" s="36">
        <f t="shared" si="12"/>
        <v>13.704044203236995</v>
      </c>
      <c r="H81" s="36">
        <f t="shared" si="12"/>
        <v>13.260169638076254</v>
      </c>
      <c r="I81" s="36">
        <f t="shared" si="12"/>
        <v>12.878008355137588</v>
      </c>
      <c r="J81" s="36">
        <f t="shared" si="12"/>
        <v>12.682571229135869</v>
      </c>
      <c r="K81" s="36">
        <f t="shared" si="12"/>
        <v>12.612753376477171</v>
      </c>
      <c r="L81" s="36">
        <f t="shared" si="12"/>
        <v>13.103193897225248</v>
      </c>
      <c r="M81" s="36">
        <f t="shared" si="12"/>
        <v>12.697625103627393</v>
      </c>
      <c r="N81" s="36">
        <f t="shared" si="12"/>
        <v>12.024860969608319</v>
      </c>
      <c r="O81" s="36">
        <f t="shared" ref="O81" si="15">O62/O$71*100</f>
        <v>12.090580153328236</v>
      </c>
      <c r="P81" s="26" t="s">
        <v>21</v>
      </c>
    </row>
    <row r="82" spans="4:16" x14ac:dyDescent="0.2">
      <c r="D82" s="37" t="s">
        <v>22</v>
      </c>
      <c r="E82" s="38"/>
      <c r="F82" s="39"/>
      <c r="G82" s="36">
        <f t="shared" si="12"/>
        <v>1.0671534447411666</v>
      </c>
      <c r="H82" s="36">
        <f t="shared" si="12"/>
        <v>1.2017728071908611</v>
      </c>
      <c r="I82" s="36">
        <f t="shared" si="12"/>
        <v>1.3818983605728514</v>
      </c>
      <c r="J82" s="36">
        <f t="shared" si="12"/>
        <v>1.3429283027813994</v>
      </c>
      <c r="K82" s="36">
        <f t="shared" si="12"/>
        <v>1.3103231547517575</v>
      </c>
      <c r="L82" s="36">
        <f t="shared" si="12"/>
        <v>1.3398299822623088</v>
      </c>
      <c r="M82" s="36">
        <f t="shared" si="12"/>
        <v>1.3762440195783008</v>
      </c>
      <c r="N82" s="36">
        <f t="shared" si="12"/>
        <v>1.4746316789421638</v>
      </c>
      <c r="O82" s="36">
        <f t="shared" ref="O82" si="16">O63/O$71*100</f>
        <v>1.4492216922277776</v>
      </c>
      <c r="P82" s="26" t="s">
        <v>22</v>
      </c>
    </row>
    <row r="83" spans="4:16" x14ac:dyDescent="0.2">
      <c r="D83" s="37" t="s">
        <v>23</v>
      </c>
      <c r="E83" s="38"/>
      <c r="F83" s="39"/>
      <c r="G83" s="36">
        <f t="shared" si="12"/>
        <v>7.9114634833159085</v>
      </c>
      <c r="H83" s="36">
        <f t="shared" si="12"/>
        <v>7.9608682966771944</v>
      </c>
      <c r="I83" s="36">
        <f t="shared" si="12"/>
        <v>7.817643750079001</v>
      </c>
      <c r="J83" s="36">
        <f t="shared" si="12"/>
        <v>7.4329092171931261</v>
      </c>
      <c r="K83" s="36">
        <f t="shared" si="12"/>
        <v>7.4479723736283656</v>
      </c>
      <c r="L83" s="36">
        <f t="shared" si="12"/>
        <v>7.5401420053902992</v>
      </c>
      <c r="M83" s="36">
        <f t="shared" si="12"/>
        <v>8.039046535396178</v>
      </c>
      <c r="N83" s="36">
        <f t="shared" si="12"/>
        <v>8.45595574333319</v>
      </c>
      <c r="O83" s="36">
        <f t="shared" ref="O83" si="17">O64/O$71*100</f>
        <v>10.438299534827406</v>
      </c>
      <c r="P83" s="26" t="s">
        <v>23</v>
      </c>
    </row>
    <row r="84" spans="4:16" x14ac:dyDescent="0.2">
      <c r="D84" s="37" t="s">
        <v>24</v>
      </c>
      <c r="E84" s="38"/>
      <c r="F84" s="39"/>
      <c r="G84" s="36">
        <f t="shared" si="12"/>
        <v>13.077204636838557</v>
      </c>
      <c r="H84" s="36">
        <f t="shared" si="12"/>
        <v>12.90717385015307</v>
      </c>
      <c r="I84" s="36">
        <f t="shared" si="12"/>
        <v>13.007656769431067</v>
      </c>
      <c r="J84" s="36">
        <f t="shared" si="12"/>
        <v>13.280147459830861</v>
      </c>
      <c r="K84" s="36">
        <f t="shared" si="12"/>
        <v>13.320757273545672</v>
      </c>
      <c r="L84" s="36">
        <f t="shared" si="12"/>
        <v>13.071418874357649</v>
      </c>
      <c r="M84" s="36">
        <f t="shared" si="12"/>
        <v>12.947953172843427</v>
      </c>
      <c r="N84" s="36">
        <f t="shared" si="12"/>
        <v>12.240829995281437</v>
      </c>
      <c r="O84" s="36">
        <f t="shared" ref="O84" si="18">O65/O$71*100</f>
        <v>12.988266987572819</v>
      </c>
      <c r="P84" s="26" t="s">
        <v>24</v>
      </c>
    </row>
    <row r="85" spans="4:16" x14ac:dyDescent="0.2">
      <c r="D85" s="37" t="s">
        <v>25</v>
      </c>
      <c r="E85" s="38"/>
      <c r="F85" s="39"/>
      <c r="G85" s="36">
        <f t="shared" si="12"/>
        <v>6.1579462644956946</v>
      </c>
      <c r="H85" s="36">
        <f t="shared" si="12"/>
        <v>6.154909647891702</v>
      </c>
      <c r="I85" s="36">
        <f t="shared" si="12"/>
        <v>6.2830871664581043</v>
      </c>
      <c r="J85" s="36">
        <f t="shared" si="12"/>
        <v>6.4598533012383301</v>
      </c>
      <c r="K85" s="36">
        <f t="shared" si="12"/>
        <v>6.6137457297241449</v>
      </c>
      <c r="L85" s="36">
        <f t="shared" si="12"/>
        <v>6.6436029694868681</v>
      </c>
      <c r="M85" s="36">
        <f t="shared" si="12"/>
        <v>6.6054823036671664</v>
      </c>
      <c r="N85" s="36">
        <f t="shared" si="12"/>
        <v>5.3726041945045599</v>
      </c>
      <c r="O85" s="36">
        <f t="shared" ref="O85" si="19">O66/O$71*100</f>
        <v>5.5384330176298784</v>
      </c>
      <c r="P85" s="26" t="s">
        <v>25</v>
      </c>
    </row>
    <row r="86" spans="4:16" x14ac:dyDescent="0.2">
      <c r="D86" s="37" t="s">
        <v>26</v>
      </c>
      <c r="E86" s="38"/>
      <c r="F86" s="39"/>
      <c r="G86" s="36">
        <f t="shared" si="12"/>
        <v>2.2778604507438533</v>
      </c>
      <c r="H86" s="36">
        <f t="shared" si="12"/>
        <v>2.3271592569720121</v>
      </c>
      <c r="I86" s="36">
        <f t="shared" si="12"/>
        <v>2.3644012362064388</v>
      </c>
      <c r="J86" s="36">
        <f t="shared" si="12"/>
        <v>2.4264808894047176</v>
      </c>
      <c r="K86" s="36">
        <f t="shared" si="12"/>
        <v>2.4332594461001404</v>
      </c>
      <c r="L86" s="36">
        <f t="shared" si="12"/>
        <v>2.4171807085729209</v>
      </c>
      <c r="M86" s="36">
        <f t="shared" si="12"/>
        <v>2.4318224688868453</v>
      </c>
      <c r="N86" s="36">
        <f t="shared" si="12"/>
        <v>1.3656880454199634</v>
      </c>
      <c r="O86" s="36">
        <f t="shared" ref="O86" si="20">O67/O$71*100</f>
        <v>1.7388916292061025</v>
      </c>
      <c r="P86" s="26" t="s">
        <v>26</v>
      </c>
    </row>
    <row r="87" spans="4:16" x14ac:dyDescent="0.2">
      <c r="D87" s="37" t="s">
        <v>27</v>
      </c>
      <c r="E87" s="38"/>
      <c r="F87" s="39"/>
      <c r="G87" s="36">
        <f t="shared" si="12"/>
        <v>3.4449641343163329</v>
      </c>
      <c r="H87" s="36">
        <f t="shared" si="12"/>
        <v>3.6531005669183005</v>
      </c>
      <c r="I87" s="36">
        <f t="shared" si="12"/>
        <v>3.9399513986323362</v>
      </c>
      <c r="J87" s="36">
        <f t="shared" si="12"/>
        <v>4.3353591895626629</v>
      </c>
      <c r="K87" s="36">
        <f t="shared" si="12"/>
        <v>4.6963613574075138</v>
      </c>
      <c r="L87" s="36">
        <f t="shared" si="12"/>
        <v>4.755558885648643</v>
      </c>
      <c r="M87" s="36">
        <f t="shared" si="12"/>
        <v>4.96467904908984</v>
      </c>
      <c r="N87" s="36">
        <f t="shared" si="12"/>
        <v>5.8305944589461411</v>
      </c>
      <c r="O87" s="36">
        <f t="shared" ref="O87" si="21">O68/O$71*100</f>
        <v>5.6889744636145227</v>
      </c>
      <c r="P87" s="26" t="s">
        <v>27</v>
      </c>
    </row>
    <row r="88" spans="4:16" x14ac:dyDescent="0.2">
      <c r="D88" s="37" t="s">
        <v>28</v>
      </c>
      <c r="E88" s="38"/>
      <c r="F88" s="39"/>
      <c r="G88" s="36">
        <f t="shared" si="12"/>
        <v>5.6126702900247221</v>
      </c>
      <c r="H88" s="36">
        <f t="shared" si="12"/>
        <v>5.8641455722623963</v>
      </c>
      <c r="I88" s="36">
        <f t="shared" si="12"/>
        <v>5.9885559263332198</v>
      </c>
      <c r="J88" s="36">
        <f t="shared" si="12"/>
        <v>6.2412788253775213</v>
      </c>
      <c r="K88" s="36">
        <f t="shared" si="12"/>
        <v>6.3668943155319733</v>
      </c>
      <c r="L88" s="36">
        <f t="shared" si="12"/>
        <v>6.3466023530075066</v>
      </c>
      <c r="M88" s="36">
        <f t="shared" si="12"/>
        <v>6.3824815123111627</v>
      </c>
      <c r="N88" s="36">
        <f t="shared" si="12"/>
        <v>7.2447110810347493</v>
      </c>
      <c r="O88" s="36">
        <f t="shared" ref="O88" si="22">O69/O$71*100</f>
        <v>6.6719447332929924</v>
      </c>
      <c r="P88" s="26" t="s">
        <v>28</v>
      </c>
    </row>
    <row r="89" spans="4:16" x14ac:dyDescent="0.2">
      <c r="D89" s="37" t="s">
        <v>29</v>
      </c>
      <c r="E89" s="38"/>
      <c r="F89" s="39"/>
      <c r="G89" s="36">
        <f t="shared" si="12"/>
        <v>20.781699890837587</v>
      </c>
      <c r="H89" s="36">
        <f t="shared" si="12"/>
        <v>21.20811747339248</v>
      </c>
      <c r="I89" s="36">
        <f t="shared" si="12"/>
        <v>21.894197224223579</v>
      </c>
      <c r="J89" s="36">
        <f t="shared" si="12"/>
        <v>22.605519111350684</v>
      </c>
      <c r="K89" s="36">
        <f t="shared" si="12"/>
        <v>22.959994916569158</v>
      </c>
      <c r="L89" s="36">
        <f t="shared" si="12"/>
        <v>22.85717931389037</v>
      </c>
      <c r="M89" s="36">
        <f t="shared" si="12"/>
        <v>22.924638137856114</v>
      </c>
      <c r="N89" s="36">
        <f t="shared" si="12"/>
        <v>23.684190908870871</v>
      </c>
      <c r="O89" s="36">
        <f t="shared" ref="O89" si="23">O70/O$71*100</f>
        <v>22.852404192001984</v>
      </c>
    </row>
    <row r="90" spans="4:16" x14ac:dyDescent="0.2">
      <c r="D90" s="45" t="s">
        <v>30</v>
      </c>
      <c r="E90" s="43"/>
      <c r="F90" s="44"/>
      <c r="G90" s="62">
        <f>SUM(G78:G89)</f>
        <v>100.00000000000001</v>
      </c>
      <c r="H90" s="62">
        <f t="shared" ref="H90:N90" si="24">SUM(H78:H89)</f>
        <v>100</v>
      </c>
      <c r="I90" s="62">
        <f t="shared" si="24"/>
        <v>99.999999999999986</v>
      </c>
      <c r="J90" s="62">
        <f t="shared" si="24"/>
        <v>100</v>
      </c>
      <c r="K90" s="62">
        <f t="shared" si="24"/>
        <v>100</v>
      </c>
      <c r="L90" s="62">
        <f t="shared" si="24"/>
        <v>100</v>
      </c>
      <c r="M90" s="62">
        <f t="shared" si="24"/>
        <v>100</v>
      </c>
      <c r="N90" s="62">
        <f t="shared" si="24"/>
        <v>100.00000000000001</v>
      </c>
      <c r="O90" s="62">
        <f t="shared" ref="O90" si="25">SUM(O78:O89)</f>
        <v>100.00000000000001</v>
      </c>
    </row>
  </sheetData>
  <mergeCells count="3">
    <mergeCell ref="B2:Q3"/>
    <mergeCell ref="M13:R13"/>
    <mergeCell ref="M14:R14"/>
  </mergeCells>
  <conditionalFormatting sqref="O78:O8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{7DE9F4B0-0FC6-42E8-A665-62B868CB845C}</x14:id>
        </ext>
      </extLst>
    </cfRule>
  </conditionalFormatting>
  <conditionalFormatting sqref="O16:O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{A538811E-D89F-4F8F-9FA5-6DE68B3A0DDE}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E9F4B0-0FC6-42E8-A665-62B868CB84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O78:O88</xm:sqref>
        </x14:conditionalFormatting>
        <x14:conditionalFormatting xmlns:xm="http://schemas.microsoft.com/office/excel/2006/main">
          <x14:cfRule type="dataBar" id="{A538811E-D89F-4F8F-9FA5-6DE68B3A0D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O16:O20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51" zoomScale="89" zoomScaleNormal="89" workbookViewId="0">
      <selection activeCell="O84" sqref="O84"/>
    </sheetView>
  </sheetViews>
  <sheetFormatPr baseColWidth="10" defaultColWidth="0" defaultRowHeight="12" x14ac:dyDescent="0.2"/>
  <cols>
    <col min="1" max="1" width="11.7109375" style="23" customWidth="1"/>
    <col min="2" max="5" width="11.28515625" style="23" customWidth="1"/>
    <col min="6" max="6" width="12" style="23" customWidth="1"/>
    <col min="7" max="7" width="14.140625" style="23" customWidth="1"/>
    <col min="8" max="8" width="15.140625" style="23" bestFit="1" customWidth="1"/>
    <col min="9" max="9" width="14.140625" style="23" customWidth="1"/>
    <col min="10" max="10" width="12.7109375" style="23" customWidth="1"/>
    <col min="11" max="11" width="14.42578125" style="23" bestFit="1" customWidth="1"/>
    <col min="12" max="12" width="14.7109375" style="23" bestFit="1" customWidth="1"/>
    <col min="13" max="13" width="13" style="23" customWidth="1"/>
    <col min="14" max="14" width="12.5703125" style="23" bestFit="1" customWidth="1"/>
    <col min="15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ht="15" x14ac:dyDescent="0.25">
      <c r="B7" s="51" t="s">
        <v>11</v>
      </c>
      <c r="C7" s="27"/>
      <c r="D7" s="27"/>
      <c r="E7" s="27"/>
      <c r="F7" s="27"/>
      <c r="G7" s="30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128.5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143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139.9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132.1</v>
      </c>
      <c r="G14" s="32"/>
      <c r="H14" s="36">
        <f>+SUM(F11:F14)</f>
        <v>543.5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122.9</v>
      </c>
      <c r="G15" s="53">
        <f>+F15/F11-1</f>
        <v>-4.3579766536964937E-2</v>
      </c>
      <c r="H15" s="36">
        <f t="shared" ref="H15:H50" si="0">+SUM(F12:F15)</f>
        <v>537.9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133.5</v>
      </c>
      <c r="G16" s="53">
        <f t="shared" ref="G16:G43" si="1">+F16/F12-1</f>
        <v>-6.643356643356646E-2</v>
      </c>
      <c r="H16" s="36">
        <f t="shared" si="0"/>
        <v>528.4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135.30000000000001</v>
      </c>
      <c r="G17" s="53">
        <f t="shared" si="1"/>
        <v>-3.288062902072908E-2</v>
      </c>
      <c r="H17" s="36">
        <f t="shared" si="0"/>
        <v>523.79999999999995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140.5</v>
      </c>
      <c r="G18" s="53">
        <f t="shared" si="1"/>
        <v>6.3588190764572339E-2</v>
      </c>
      <c r="H18" s="36">
        <f t="shared" si="0"/>
        <v>532.20000000000005</v>
      </c>
      <c r="I18" s="54">
        <f>+H18/H14-1</f>
        <v>-2.0791168353265777E-2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124.7</v>
      </c>
      <c r="G19" s="53">
        <f t="shared" si="1"/>
        <v>1.4646053702196848E-2</v>
      </c>
      <c r="H19" s="36">
        <f t="shared" si="0"/>
        <v>534</v>
      </c>
      <c r="I19" s="54">
        <f t="shared" ref="I19:I43" si="2">+H19/H15-1</f>
        <v>-7.2504182933630368E-3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134.69999999999999</v>
      </c>
      <c r="G20" s="53">
        <f t="shared" si="1"/>
        <v>8.9887640449437534E-3</v>
      </c>
      <c r="H20" s="36">
        <f t="shared" si="0"/>
        <v>535.20000000000005</v>
      </c>
      <c r="I20" s="54">
        <f t="shared" si="2"/>
        <v>1.2869038607115968E-2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135.4</v>
      </c>
      <c r="G21" s="53">
        <f t="shared" si="1"/>
        <v>7.3909830007390376E-4</v>
      </c>
      <c r="H21" s="36">
        <f t="shared" si="0"/>
        <v>535.29999999999995</v>
      </c>
      <c r="I21" s="54">
        <f t="shared" si="2"/>
        <v>2.1954944635357077E-2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134.6</v>
      </c>
      <c r="G22" s="53">
        <f t="shared" si="1"/>
        <v>-4.1992882562277623E-2</v>
      </c>
      <c r="H22" s="36">
        <f t="shared" si="0"/>
        <v>529.4</v>
      </c>
      <c r="I22" s="54">
        <f t="shared" si="2"/>
        <v>-5.2611800075160753E-3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123.7</v>
      </c>
      <c r="G23" s="53">
        <f t="shared" si="1"/>
        <v>-8.0192461908580315E-3</v>
      </c>
      <c r="H23" s="36">
        <f t="shared" si="0"/>
        <v>528.40000000000009</v>
      </c>
      <c r="I23" s="54">
        <f t="shared" si="2"/>
        <v>-1.0486891385767638E-2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132.80000000000001</v>
      </c>
      <c r="G24" s="53">
        <f t="shared" si="1"/>
        <v>-1.4105419450630818E-2</v>
      </c>
      <c r="H24" s="36">
        <f t="shared" si="0"/>
        <v>526.5</v>
      </c>
      <c r="I24" s="54">
        <f t="shared" si="2"/>
        <v>-1.6255605381165994E-2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130.30000000000001</v>
      </c>
      <c r="G25" s="53">
        <f t="shared" si="1"/>
        <v>-3.7666174298375155E-2</v>
      </c>
      <c r="H25" s="36">
        <f t="shared" si="0"/>
        <v>521.40000000000009</v>
      </c>
      <c r="I25" s="54">
        <f t="shared" si="2"/>
        <v>-2.5966747618157759E-2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131.9</v>
      </c>
      <c r="G26" s="53">
        <f t="shared" si="1"/>
        <v>-2.0059435364041533E-2</v>
      </c>
      <c r="H26" s="36">
        <f t="shared" si="0"/>
        <v>518.70000000000005</v>
      </c>
      <c r="I26" s="54">
        <f t="shared" si="2"/>
        <v>-2.0211560256894523E-2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123.7</v>
      </c>
      <c r="G27" s="53">
        <f t="shared" si="1"/>
        <v>0</v>
      </c>
      <c r="H27" s="36">
        <f t="shared" si="0"/>
        <v>518.70000000000005</v>
      </c>
      <c r="I27" s="54">
        <f t="shared" si="2"/>
        <v>-1.8357305071915353E-2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133.69999999999999</v>
      </c>
      <c r="G28" s="53">
        <f t="shared" si="1"/>
        <v>6.777108433734691E-3</v>
      </c>
      <c r="H28" s="36">
        <f t="shared" si="0"/>
        <v>519.6</v>
      </c>
      <c r="I28" s="54">
        <f t="shared" si="2"/>
        <v>-1.3105413105413022E-2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139.4</v>
      </c>
      <c r="G29" s="53">
        <f t="shared" si="1"/>
        <v>6.9838833461243199E-2</v>
      </c>
      <c r="H29" s="36">
        <f t="shared" si="0"/>
        <v>528.70000000000005</v>
      </c>
      <c r="I29" s="54">
        <f t="shared" si="2"/>
        <v>1.4000767165323946E-2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137.5</v>
      </c>
      <c r="G30" s="53">
        <f t="shared" si="1"/>
        <v>4.2456406368460931E-2</v>
      </c>
      <c r="H30" s="36">
        <f t="shared" si="0"/>
        <v>534.29999999999995</v>
      </c>
      <c r="I30" s="54">
        <f t="shared" si="2"/>
        <v>3.0075187969924588E-2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125.2</v>
      </c>
      <c r="G31" s="53">
        <f t="shared" si="1"/>
        <v>1.2126111560226249E-2</v>
      </c>
      <c r="H31" s="36">
        <f t="shared" si="0"/>
        <v>535.80000000000007</v>
      </c>
      <c r="I31" s="54">
        <f t="shared" si="2"/>
        <v>3.2967032967033072E-2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137.4</v>
      </c>
      <c r="G32" s="53">
        <f t="shared" si="1"/>
        <v>2.7673896783844576E-2</v>
      </c>
      <c r="H32" s="36">
        <f t="shared" si="0"/>
        <v>539.5</v>
      </c>
      <c r="I32" s="54">
        <f t="shared" si="2"/>
        <v>3.8298691301000831E-2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143.5</v>
      </c>
      <c r="G33" s="53">
        <f t="shared" si="1"/>
        <v>2.9411764705882248E-2</v>
      </c>
      <c r="H33" s="36">
        <f t="shared" si="0"/>
        <v>543.6</v>
      </c>
      <c r="I33" s="54">
        <f t="shared" si="2"/>
        <v>2.8182334026858324E-2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143.30000000000001</v>
      </c>
      <c r="G34" s="53">
        <f t="shared" si="1"/>
        <v>4.218181818181832E-2</v>
      </c>
      <c r="H34" s="36">
        <f t="shared" si="0"/>
        <v>549.40000000000009</v>
      </c>
      <c r="I34" s="54">
        <f t="shared" si="2"/>
        <v>2.8261276436459148E-2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131.30000000000001</v>
      </c>
      <c r="G35" s="53">
        <f t="shared" si="1"/>
        <v>4.8722044728434666E-2</v>
      </c>
      <c r="H35" s="36">
        <f t="shared" si="0"/>
        <v>555.5</v>
      </c>
      <c r="I35" s="55">
        <f t="shared" si="2"/>
        <v>3.6767450541246527E-2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144.80000000000001</v>
      </c>
      <c r="G36" s="53">
        <f t="shared" si="1"/>
        <v>5.3857350800582182E-2</v>
      </c>
      <c r="H36" s="36">
        <f t="shared" si="0"/>
        <v>562.90000000000009</v>
      </c>
      <c r="I36" s="54">
        <f t="shared" si="2"/>
        <v>4.3373493975903843E-2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145.19999999999999</v>
      </c>
      <c r="G37" s="53">
        <f t="shared" si="1"/>
        <v>1.184668989547033E-2</v>
      </c>
      <c r="H37" s="36">
        <f t="shared" si="0"/>
        <v>564.6</v>
      </c>
      <c r="I37" s="54">
        <f t="shared" si="2"/>
        <v>3.8631346578366532E-2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141.4</v>
      </c>
      <c r="G38" s="53">
        <f t="shared" si="1"/>
        <v>-1.3258897418004234E-2</v>
      </c>
      <c r="H38" s="36">
        <f t="shared" si="0"/>
        <v>562.70000000000005</v>
      </c>
      <c r="I38" s="55">
        <f t="shared" si="2"/>
        <v>2.420822715689841E-2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130</v>
      </c>
      <c r="G39" s="53">
        <f t="shared" si="1"/>
        <v>-9.9009900990100208E-3</v>
      </c>
      <c r="H39" s="36">
        <f t="shared" si="0"/>
        <v>561.4</v>
      </c>
      <c r="I39" s="54">
        <f t="shared" si="2"/>
        <v>1.062106210621061E-2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107.2</v>
      </c>
      <c r="G40" s="53">
        <f t="shared" si="1"/>
        <v>-0.25966850828729282</v>
      </c>
      <c r="H40" s="36">
        <f t="shared" si="0"/>
        <v>523.80000000000007</v>
      </c>
      <c r="I40" s="54">
        <f t="shared" si="2"/>
        <v>-6.9461716112986349E-2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129.1</v>
      </c>
      <c r="G41" s="53">
        <f t="shared" si="1"/>
        <v>-0.1108815426997245</v>
      </c>
      <c r="H41" s="36">
        <f t="shared" si="0"/>
        <v>507.69999999999993</v>
      </c>
      <c r="I41" s="54">
        <f t="shared" si="2"/>
        <v>-0.10077931278781449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139.6</v>
      </c>
      <c r="G42" s="53">
        <f t="shared" si="1"/>
        <v>-1.2729844413012836E-2</v>
      </c>
      <c r="H42" s="36">
        <f t="shared" si="0"/>
        <v>505.9</v>
      </c>
      <c r="I42" s="55">
        <f t="shared" si="2"/>
        <v>-0.10094188732894982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131.9</v>
      </c>
      <c r="G43" s="53">
        <f t="shared" si="1"/>
        <v>1.4615384615384697E-2</v>
      </c>
      <c r="H43" s="36">
        <f t="shared" si="0"/>
        <v>507.79999999999995</v>
      </c>
      <c r="I43" s="54">
        <f t="shared" si="2"/>
        <v>-9.5475596722479517E-2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140.6</v>
      </c>
      <c r="G44" s="53">
        <f>+F44/F40-1</f>
        <v>0.31156716417910446</v>
      </c>
      <c r="H44" s="36">
        <f t="shared" si="0"/>
        <v>541.20000000000005</v>
      </c>
      <c r="I44" s="54">
        <f>+H44/H40-1</f>
        <v>3.3218785796105266E-2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146.6</v>
      </c>
      <c r="G45" s="53">
        <f>+F45/F41-1</f>
        <v>0.13555383423702549</v>
      </c>
      <c r="H45" s="36">
        <f t="shared" si="0"/>
        <v>558.70000000000005</v>
      </c>
      <c r="I45" s="54">
        <f>+H45/H41-1</f>
        <v>0.10045302343903906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146.30000000000001</v>
      </c>
      <c r="G46" s="53">
        <f t="shared" ref="G46:G50" si="3">+F46/F42-1</f>
        <v>4.7994269340974283E-2</v>
      </c>
      <c r="H46" s="36">
        <f t="shared" si="0"/>
        <v>565.40000000000009</v>
      </c>
      <c r="I46" s="54">
        <f t="shared" ref="I46:I50" si="4">+H46/H42-1</f>
        <v>0.11761217631943088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140</v>
      </c>
      <c r="G47" s="53">
        <f t="shared" si="3"/>
        <v>6.1410159211523929E-2</v>
      </c>
      <c r="H47" s="36">
        <f t="shared" si="0"/>
        <v>573.5</v>
      </c>
      <c r="I47" s="54">
        <f t="shared" si="4"/>
        <v>0.12938164631744797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149.30000000000001</v>
      </c>
      <c r="G48" s="53">
        <f t="shared" si="3"/>
        <v>6.187766714082521E-2</v>
      </c>
      <c r="H48" s="36">
        <f t="shared" si="0"/>
        <v>582.20000000000005</v>
      </c>
      <c r="I48" s="54">
        <f t="shared" si="4"/>
        <v>7.575757575757569E-2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149.30000000000001</v>
      </c>
      <c r="G49" s="53">
        <f t="shared" si="3"/>
        <v>1.8417462482946956E-2</v>
      </c>
      <c r="H49" s="36">
        <f t="shared" si="0"/>
        <v>584.90000000000009</v>
      </c>
      <c r="I49" s="54">
        <f t="shared" si="4"/>
        <v>4.6894576695901247E-2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146.62083435058594</v>
      </c>
      <c r="G50" s="53">
        <f t="shared" si="3"/>
        <v>2.1929894093364322E-3</v>
      </c>
      <c r="H50" s="36">
        <f t="shared" si="0"/>
        <v>585.22083435058596</v>
      </c>
      <c r="I50" s="55">
        <f t="shared" si="4"/>
        <v>3.5056304122012438E-2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ht="15" x14ac:dyDescent="0.25">
      <c r="B56" s="51" t="s">
        <v>31</v>
      </c>
      <c r="C56" s="27"/>
      <c r="D56" s="27"/>
      <c r="E56" s="27"/>
      <c r="F56" s="27"/>
      <c r="G56" s="30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42">
        <v>1382326</v>
      </c>
      <c r="G59" s="42">
        <v>1346302</v>
      </c>
      <c r="H59" s="42">
        <v>1332248</v>
      </c>
      <c r="I59" s="42">
        <v>1286478</v>
      </c>
      <c r="J59" s="42">
        <v>1301587</v>
      </c>
      <c r="K59" s="42">
        <v>1358213</v>
      </c>
      <c r="L59" s="42">
        <v>1406046</v>
      </c>
      <c r="M59" s="42">
        <v>1350750</v>
      </c>
      <c r="N59" s="42">
        <v>1426928</v>
      </c>
    </row>
    <row r="60" spans="2:16" x14ac:dyDescent="0.2">
      <c r="C60" s="37" t="s">
        <v>19</v>
      </c>
      <c r="D60" s="38"/>
      <c r="E60" s="39"/>
      <c r="F60" s="42">
        <v>710</v>
      </c>
      <c r="G60" s="42">
        <v>687</v>
      </c>
      <c r="H60" s="42">
        <v>677</v>
      </c>
      <c r="I60" s="42">
        <v>1047</v>
      </c>
      <c r="J60" s="42">
        <v>1181</v>
      </c>
      <c r="K60" s="42">
        <v>1215</v>
      </c>
      <c r="L60" s="42">
        <v>498</v>
      </c>
      <c r="M60" s="42">
        <v>483</v>
      </c>
      <c r="N60" s="42">
        <v>284</v>
      </c>
    </row>
    <row r="61" spans="2:16" x14ac:dyDescent="0.2">
      <c r="C61" s="37" t="s">
        <v>20</v>
      </c>
      <c r="D61" s="38"/>
      <c r="E61" s="39"/>
      <c r="F61" s="42">
        <v>3109306</v>
      </c>
      <c r="G61" s="42">
        <v>2717641</v>
      </c>
      <c r="H61" s="42">
        <v>2566710</v>
      </c>
      <c r="I61" s="42">
        <v>2243790</v>
      </c>
      <c r="J61" s="42">
        <v>2253006</v>
      </c>
      <c r="K61" s="42">
        <v>2203753</v>
      </c>
      <c r="L61" s="42">
        <v>2115644</v>
      </c>
      <c r="M61" s="42">
        <v>1568588</v>
      </c>
      <c r="N61" s="42">
        <v>1507441</v>
      </c>
    </row>
    <row r="62" spans="2:16" x14ac:dyDescent="0.2">
      <c r="C62" s="37" t="s">
        <v>21</v>
      </c>
      <c r="D62" s="38"/>
      <c r="E62" s="39"/>
      <c r="F62" s="42">
        <v>747303</v>
      </c>
      <c r="G62" s="42">
        <v>738409</v>
      </c>
      <c r="H62" s="42">
        <v>716143</v>
      </c>
      <c r="I62" s="42">
        <v>701055</v>
      </c>
      <c r="J62" s="42">
        <v>701016</v>
      </c>
      <c r="K62" s="42">
        <v>719412</v>
      </c>
      <c r="L62" s="42">
        <v>722033</v>
      </c>
      <c r="M62" s="42">
        <v>632832</v>
      </c>
      <c r="N62" s="42">
        <v>750130</v>
      </c>
    </row>
    <row r="63" spans="2:16" x14ac:dyDescent="0.2">
      <c r="C63" s="37" t="s">
        <v>22</v>
      </c>
      <c r="D63" s="38"/>
      <c r="E63" s="39"/>
      <c r="F63" s="42">
        <v>157702</v>
      </c>
      <c r="G63" s="42">
        <v>158992</v>
      </c>
      <c r="H63" s="42">
        <v>169381</v>
      </c>
      <c r="I63" s="42">
        <v>145362</v>
      </c>
      <c r="J63" s="42">
        <v>181591</v>
      </c>
      <c r="K63" s="42">
        <v>175882</v>
      </c>
      <c r="L63" s="42">
        <v>197567</v>
      </c>
      <c r="M63" s="42">
        <v>181213</v>
      </c>
      <c r="N63" s="42">
        <v>220595</v>
      </c>
    </row>
    <row r="64" spans="2:16" x14ac:dyDescent="0.2">
      <c r="C64" s="37" t="s">
        <v>23</v>
      </c>
      <c r="D64" s="38"/>
      <c r="E64" s="39"/>
      <c r="F64" s="42">
        <v>1064096</v>
      </c>
      <c r="G64" s="42">
        <v>1049985</v>
      </c>
      <c r="H64" s="42">
        <v>954476</v>
      </c>
      <c r="I64" s="42">
        <v>920658</v>
      </c>
      <c r="J64" s="42">
        <v>978063</v>
      </c>
      <c r="K64" s="42">
        <v>1035309</v>
      </c>
      <c r="L64" s="42">
        <v>1136262</v>
      </c>
      <c r="M64" s="42">
        <v>1105153</v>
      </c>
      <c r="N64" s="42">
        <v>1501930</v>
      </c>
    </row>
    <row r="65" spans="2:16" x14ac:dyDescent="0.2">
      <c r="C65" s="37" t="s">
        <v>24</v>
      </c>
      <c r="D65" s="38"/>
      <c r="E65" s="39"/>
      <c r="F65" s="42">
        <v>951057</v>
      </c>
      <c r="G65" s="42">
        <v>963150</v>
      </c>
      <c r="H65" s="42">
        <v>976241</v>
      </c>
      <c r="I65" s="42">
        <v>991773</v>
      </c>
      <c r="J65" s="42">
        <v>1003268</v>
      </c>
      <c r="K65" s="42">
        <v>1022944</v>
      </c>
      <c r="L65" s="42">
        <v>1047267</v>
      </c>
      <c r="M65" s="42">
        <v>885971</v>
      </c>
      <c r="N65" s="42">
        <v>1048809</v>
      </c>
    </row>
    <row r="66" spans="2:16" x14ac:dyDescent="0.2">
      <c r="C66" s="37" t="s">
        <v>25</v>
      </c>
      <c r="D66" s="38"/>
      <c r="E66" s="39"/>
      <c r="F66" s="42">
        <v>371042</v>
      </c>
      <c r="G66" s="42">
        <v>379027</v>
      </c>
      <c r="H66" s="42">
        <v>389826</v>
      </c>
      <c r="I66" s="42">
        <v>403875</v>
      </c>
      <c r="J66" s="42">
        <v>422765</v>
      </c>
      <c r="K66" s="42">
        <v>438419</v>
      </c>
      <c r="L66" s="42">
        <v>452122</v>
      </c>
      <c r="M66" s="42">
        <v>351192</v>
      </c>
      <c r="N66" s="42">
        <v>429491</v>
      </c>
    </row>
    <row r="67" spans="2:16" x14ac:dyDescent="0.2">
      <c r="C67" s="37" t="s">
        <v>26</v>
      </c>
      <c r="D67" s="38"/>
      <c r="E67" s="39"/>
      <c r="F67" s="42">
        <v>217767</v>
      </c>
      <c r="G67" s="42">
        <v>225227</v>
      </c>
      <c r="H67" s="42">
        <v>231872</v>
      </c>
      <c r="I67" s="42">
        <v>239049</v>
      </c>
      <c r="J67" s="42">
        <v>245312</v>
      </c>
      <c r="K67" s="42">
        <v>250891</v>
      </c>
      <c r="L67" s="42">
        <v>261621</v>
      </c>
      <c r="M67" s="42">
        <v>130263</v>
      </c>
      <c r="N67" s="42">
        <v>184560</v>
      </c>
    </row>
    <row r="68" spans="2:16" x14ac:dyDescent="0.2">
      <c r="C68" s="37" t="s">
        <v>27</v>
      </c>
      <c r="D68" s="38"/>
      <c r="E68" s="39"/>
      <c r="F68" s="42">
        <v>249949</v>
      </c>
      <c r="G68" s="42">
        <v>273917</v>
      </c>
      <c r="H68" s="42">
        <v>303609</v>
      </c>
      <c r="I68" s="42">
        <v>339939</v>
      </c>
      <c r="J68" s="42">
        <v>376807</v>
      </c>
      <c r="K68" s="42">
        <v>392996</v>
      </c>
      <c r="L68" s="42">
        <v>420107</v>
      </c>
      <c r="M68" s="42">
        <v>449733</v>
      </c>
      <c r="N68" s="42">
        <v>492612</v>
      </c>
    </row>
    <row r="69" spans="2:16" x14ac:dyDescent="0.2">
      <c r="C69" s="37" t="s">
        <v>28</v>
      </c>
      <c r="D69" s="38"/>
      <c r="E69" s="39"/>
      <c r="F69" s="42">
        <v>753893</v>
      </c>
      <c r="G69" s="42">
        <v>805121</v>
      </c>
      <c r="H69" s="42">
        <v>836557</v>
      </c>
      <c r="I69" s="42">
        <v>876369</v>
      </c>
      <c r="J69" s="42">
        <v>922839</v>
      </c>
      <c r="K69" s="42">
        <v>973558</v>
      </c>
      <c r="L69" s="42">
        <v>999688</v>
      </c>
      <c r="M69" s="42">
        <v>1060762</v>
      </c>
      <c r="N69" s="42">
        <v>1082508</v>
      </c>
    </row>
    <row r="70" spans="2:16" x14ac:dyDescent="0.2">
      <c r="C70" s="37" t="s">
        <v>29</v>
      </c>
      <c r="D70" s="38"/>
      <c r="E70" s="39"/>
      <c r="F70" s="42">
        <v>2081777</v>
      </c>
      <c r="G70" s="42">
        <v>2197130</v>
      </c>
      <c r="H70" s="42">
        <v>2320872</v>
      </c>
      <c r="I70" s="42">
        <v>2431910</v>
      </c>
      <c r="J70" s="42">
        <v>2514247</v>
      </c>
      <c r="K70" s="42">
        <v>2636827</v>
      </c>
      <c r="L70" s="42">
        <v>2720901</v>
      </c>
      <c r="M70" s="42">
        <v>2606669</v>
      </c>
      <c r="N70" s="42">
        <v>2823405</v>
      </c>
    </row>
    <row r="71" spans="2:16" x14ac:dyDescent="0.2">
      <c r="C71" s="45" t="s">
        <v>30</v>
      </c>
      <c r="D71" s="43"/>
      <c r="E71" s="44"/>
      <c r="F71" s="49">
        <v>11086928</v>
      </c>
      <c r="G71" s="49">
        <v>10855588</v>
      </c>
      <c r="H71" s="49">
        <v>10798612</v>
      </c>
      <c r="I71" s="49">
        <v>10581305</v>
      </c>
      <c r="J71" s="49">
        <v>10901682</v>
      </c>
      <c r="K71" s="49">
        <v>11209419</v>
      </c>
      <c r="L71" s="49">
        <v>11479756</v>
      </c>
      <c r="M71" s="49">
        <v>10323609</v>
      </c>
      <c r="N71" s="49">
        <v>11468693</v>
      </c>
    </row>
    <row r="72" spans="2:16" x14ac:dyDescent="0.2">
      <c r="G72" s="57">
        <f t="shared" ref="G72" si="5">+G71/F71-1</f>
        <v>-2.0866014463158722E-2</v>
      </c>
      <c r="H72" s="57">
        <f t="shared" ref="H72" si="6">+H71/G71-1</f>
        <v>-5.248541120020378E-3</v>
      </c>
      <c r="I72" s="57">
        <f t="shared" ref="I72" si="7">+I71/H71-1</f>
        <v>-2.0123604774391346E-2</v>
      </c>
      <c r="J72" s="57">
        <f t="shared" ref="J72" si="8">+J71/I71-1</f>
        <v>3.0277645337696946E-2</v>
      </c>
      <c r="K72" s="57">
        <f t="shared" ref="K72:L72" si="9">+K71/J71-1</f>
        <v>2.8228396315357562E-2</v>
      </c>
      <c r="L72" s="57">
        <f t="shared" si="9"/>
        <v>2.4116950218383337E-2</v>
      </c>
      <c r="M72" s="57">
        <f>+M71/L71-1</f>
        <v>-0.10071180955414039</v>
      </c>
      <c r="N72" s="57">
        <f>+N71/M71-1</f>
        <v>0.11091896254497824</v>
      </c>
    </row>
    <row r="74" spans="2:16" x14ac:dyDescent="0.2">
      <c r="B74" s="26"/>
      <c r="C74" s="26"/>
      <c r="D74" s="26"/>
      <c r="E74" s="26"/>
    </row>
    <row r="75" spans="2:16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  <c r="N75" s="27"/>
      <c r="O75" s="27"/>
      <c r="P75" s="27"/>
    </row>
    <row r="77" spans="2:16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6" x14ac:dyDescent="0.2">
      <c r="C78" s="37" t="s">
        <v>18</v>
      </c>
      <c r="D78" s="38"/>
      <c r="E78" s="39"/>
      <c r="F78" s="48">
        <f>F59/F$71*100</f>
        <v>12.468070506095104</v>
      </c>
      <c r="G78" s="48">
        <f t="shared" ref="G78:N78" si="10">G59/G$71*100</f>
        <v>12.401926086362156</v>
      </c>
      <c r="H78" s="48">
        <f t="shared" si="10"/>
        <v>12.337215190248523</v>
      </c>
      <c r="I78" s="48">
        <f t="shared" si="10"/>
        <v>12.158027766896428</v>
      </c>
      <c r="J78" s="48">
        <f t="shared" si="10"/>
        <v>11.939322757717569</v>
      </c>
      <c r="K78" s="48">
        <f t="shared" si="10"/>
        <v>12.11671184742046</v>
      </c>
      <c r="L78" s="48">
        <f t="shared" si="10"/>
        <v>12.248047780806491</v>
      </c>
      <c r="M78" s="48">
        <f t="shared" si="10"/>
        <v>13.084087163704089</v>
      </c>
      <c r="N78" s="36">
        <f t="shared" si="10"/>
        <v>12.441940855858642</v>
      </c>
      <c r="O78" s="26" t="s">
        <v>18</v>
      </c>
    </row>
    <row r="79" spans="2:16" x14ac:dyDescent="0.2">
      <c r="C79" s="37" t="s">
        <v>19</v>
      </c>
      <c r="D79" s="38"/>
      <c r="E79" s="39"/>
      <c r="F79" s="48">
        <f t="shared" ref="F79:N88" si="11">F60/F$71*100</f>
        <v>6.4039380430719857E-3</v>
      </c>
      <c r="G79" s="48">
        <f t="shared" si="11"/>
        <v>6.3285378921897183E-3</v>
      </c>
      <c r="H79" s="48">
        <f t="shared" si="11"/>
        <v>6.2693242427823131E-3</v>
      </c>
      <c r="I79" s="48">
        <f t="shared" si="11"/>
        <v>9.8948097611778509E-3</v>
      </c>
      <c r="J79" s="48">
        <f t="shared" si="11"/>
        <v>1.0833190694793703E-2</v>
      </c>
      <c r="K79" s="48">
        <f t="shared" si="11"/>
        <v>1.0839098797181191E-2</v>
      </c>
      <c r="L79" s="48">
        <f t="shared" si="11"/>
        <v>4.3380712969857543E-3</v>
      </c>
      <c r="M79" s="48">
        <f t="shared" si="11"/>
        <v>4.6785964094533221E-3</v>
      </c>
      <c r="N79" s="36">
        <f t="shared" si="11"/>
        <v>2.4763065852403581E-3</v>
      </c>
      <c r="O79" s="26" t="s">
        <v>19</v>
      </c>
    </row>
    <row r="80" spans="2:16" x14ac:dyDescent="0.2">
      <c r="C80" s="37" t="s">
        <v>20</v>
      </c>
      <c r="D80" s="38"/>
      <c r="E80" s="39"/>
      <c r="F80" s="48">
        <f t="shared" si="11"/>
        <v>28.044792930918284</v>
      </c>
      <c r="G80" s="48">
        <f t="shared" si="11"/>
        <v>25.034489149735599</v>
      </c>
      <c r="H80" s="48">
        <f t="shared" si="11"/>
        <v>23.768888075615642</v>
      </c>
      <c r="I80" s="48">
        <f t="shared" si="11"/>
        <v>21.205229411684098</v>
      </c>
      <c r="J80" s="48">
        <f t="shared" si="11"/>
        <v>20.666590715084148</v>
      </c>
      <c r="K80" s="48">
        <f t="shared" si="11"/>
        <v>19.659832503361681</v>
      </c>
      <c r="L80" s="48">
        <f t="shared" si="11"/>
        <v>18.429346407711105</v>
      </c>
      <c r="M80" s="48">
        <f t="shared" si="11"/>
        <v>15.194182577042584</v>
      </c>
      <c r="N80" s="36">
        <f t="shared" si="11"/>
        <v>13.143965053384898</v>
      </c>
      <c r="O80" s="26" t="s">
        <v>20</v>
      </c>
    </row>
    <row r="81" spans="3:15" x14ac:dyDescent="0.2">
      <c r="C81" s="37" t="s">
        <v>21</v>
      </c>
      <c r="D81" s="38"/>
      <c r="E81" s="39"/>
      <c r="F81" s="48">
        <f t="shared" si="11"/>
        <v>6.7403973400025681</v>
      </c>
      <c r="G81" s="48">
        <f t="shared" si="11"/>
        <v>6.8021096600202586</v>
      </c>
      <c r="H81" s="48">
        <f t="shared" si="11"/>
        <v>6.6318060135876724</v>
      </c>
      <c r="I81" s="48">
        <f t="shared" si="11"/>
        <v>6.6254115158763502</v>
      </c>
      <c r="J81" s="48">
        <f t="shared" si="11"/>
        <v>6.4303471702806965</v>
      </c>
      <c r="K81" s="48">
        <f t="shared" si="11"/>
        <v>6.4179240690351564</v>
      </c>
      <c r="L81" s="48">
        <f t="shared" si="11"/>
        <v>6.289619744531155</v>
      </c>
      <c r="M81" s="48">
        <f t="shared" si="11"/>
        <v>6.1299493229547926</v>
      </c>
      <c r="N81" s="36">
        <f t="shared" si="11"/>
        <v>6.5406755591068659</v>
      </c>
      <c r="O81" s="26" t="s">
        <v>21</v>
      </c>
    </row>
    <row r="82" spans="3:15" x14ac:dyDescent="0.2">
      <c r="C82" s="37" t="s">
        <v>22</v>
      </c>
      <c r="D82" s="38"/>
      <c r="E82" s="39"/>
      <c r="F82" s="48">
        <f t="shared" si="11"/>
        <v>1.4224138553078003</v>
      </c>
      <c r="G82" s="48">
        <f t="shared" si="11"/>
        <v>1.4646097475327915</v>
      </c>
      <c r="H82" s="48">
        <f t="shared" si="11"/>
        <v>1.5685441795667814</v>
      </c>
      <c r="I82" s="48">
        <f t="shared" si="11"/>
        <v>1.3737624990490303</v>
      </c>
      <c r="J82" s="48">
        <f t="shared" si="11"/>
        <v>1.6657154373059129</v>
      </c>
      <c r="K82" s="48">
        <f t="shared" si="11"/>
        <v>1.5690554523833931</v>
      </c>
      <c r="L82" s="48">
        <f t="shared" si="11"/>
        <v>1.7210034777742664</v>
      </c>
      <c r="M82" s="48">
        <f t="shared" si="11"/>
        <v>1.7553260686258072</v>
      </c>
      <c r="N82" s="36">
        <f t="shared" si="11"/>
        <v>1.923453701306679</v>
      </c>
      <c r="O82" s="26" t="s">
        <v>22</v>
      </c>
    </row>
    <row r="83" spans="3:15" x14ac:dyDescent="0.2">
      <c r="C83" s="37" t="s">
        <v>23</v>
      </c>
      <c r="D83" s="38"/>
      <c r="E83" s="39"/>
      <c r="F83" s="48">
        <f t="shared" si="11"/>
        <v>9.5977533181418693</v>
      </c>
      <c r="G83" s="48">
        <f t="shared" si="11"/>
        <v>9.6722996488076003</v>
      </c>
      <c r="H83" s="48">
        <f t="shared" si="11"/>
        <v>8.8388767000796022</v>
      </c>
      <c r="I83" s="48">
        <f t="shared" si="11"/>
        <v>8.7007982474751451</v>
      </c>
      <c r="J83" s="48">
        <f t="shared" si="11"/>
        <v>8.9716706100948471</v>
      </c>
      <c r="K83" s="48">
        <f t="shared" si="11"/>
        <v>9.2360629930953611</v>
      </c>
      <c r="L83" s="48">
        <f t="shared" si="11"/>
        <v>9.8979629880635098</v>
      </c>
      <c r="M83" s="48">
        <f t="shared" si="11"/>
        <v>10.705103225044653</v>
      </c>
      <c r="N83" s="36">
        <f t="shared" si="11"/>
        <v>13.095912498486095</v>
      </c>
      <c r="O83" s="26" t="s">
        <v>23</v>
      </c>
    </row>
    <row r="84" spans="3:15" x14ac:dyDescent="0.2">
      <c r="C84" s="37" t="s">
        <v>24</v>
      </c>
      <c r="D84" s="38"/>
      <c r="E84" s="39"/>
      <c r="F84" s="48">
        <f t="shared" si="11"/>
        <v>8.5781832442674837</v>
      </c>
      <c r="G84" s="48">
        <f t="shared" si="11"/>
        <v>8.8723890405568078</v>
      </c>
      <c r="H84" s="48">
        <f t="shared" si="11"/>
        <v>9.0404303812378846</v>
      </c>
      <c r="I84" s="48">
        <f t="shared" si="11"/>
        <v>9.3728798101935453</v>
      </c>
      <c r="J84" s="48">
        <f t="shared" si="11"/>
        <v>9.2028734648469843</v>
      </c>
      <c r="K84" s="48">
        <f t="shared" si="11"/>
        <v>9.1257539752952415</v>
      </c>
      <c r="L84" s="48">
        <f t="shared" si="11"/>
        <v>9.1227287409244582</v>
      </c>
      <c r="M84" s="48">
        <f t="shared" si="11"/>
        <v>8.581989108653767</v>
      </c>
      <c r="N84" s="36">
        <f t="shared" si="11"/>
        <v>9.1449740611244899</v>
      </c>
      <c r="O84" s="26" t="s">
        <v>24</v>
      </c>
    </row>
    <row r="85" spans="3:15" x14ac:dyDescent="0.2">
      <c r="C85" s="37" t="s">
        <v>25</v>
      </c>
      <c r="D85" s="38"/>
      <c r="E85" s="39"/>
      <c r="F85" s="48">
        <f t="shared" si="11"/>
        <v>3.3466619427852331</v>
      </c>
      <c r="G85" s="48">
        <f t="shared" si="11"/>
        <v>3.4915381829155634</v>
      </c>
      <c r="H85" s="48">
        <f t="shared" si="11"/>
        <v>3.6099639472184015</v>
      </c>
      <c r="I85" s="48">
        <f t="shared" si="11"/>
        <v>3.8168732495660982</v>
      </c>
      <c r="J85" s="48">
        <f t="shared" si="11"/>
        <v>3.8779795631536489</v>
      </c>
      <c r="K85" s="48">
        <f t="shared" si="11"/>
        <v>3.9111661362645114</v>
      </c>
      <c r="L85" s="48">
        <f t="shared" si="11"/>
        <v>3.9384286564975772</v>
      </c>
      <c r="M85" s="48">
        <f t="shared" si="11"/>
        <v>3.4018336029580354</v>
      </c>
      <c r="N85" s="36">
        <f t="shared" si="11"/>
        <v>3.7448992662023479</v>
      </c>
      <c r="O85" s="26" t="s">
        <v>25</v>
      </c>
    </row>
    <row r="86" spans="3:15" x14ac:dyDescent="0.2">
      <c r="C86" s="37" t="s">
        <v>26</v>
      </c>
      <c r="D86" s="38"/>
      <c r="E86" s="39"/>
      <c r="F86" s="48">
        <f t="shared" si="11"/>
        <v>1.9641779941206436</v>
      </c>
      <c r="G86" s="48">
        <f t="shared" si="11"/>
        <v>2.0747563374733824</v>
      </c>
      <c r="H86" s="48">
        <f t="shared" si="11"/>
        <v>2.1472389229282429</v>
      </c>
      <c r="I86" s="48">
        <f t="shared" si="11"/>
        <v>2.2591636853866324</v>
      </c>
      <c r="J86" s="48">
        <f t="shared" si="11"/>
        <v>2.250221571313491</v>
      </c>
      <c r="K86" s="48">
        <f t="shared" si="11"/>
        <v>2.2382159146696186</v>
      </c>
      <c r="L86" s="48">
        <f t="shared" si="11"/>
        <v>2.2789770096158839</v>
      </c>
      <c r="M86" s="48">
        <f t="shared" si="11"/>
        <v>1.2617971099060417</v>
      </c>
      <c r="N86" s="36">
        <f t="shared" si="11"/>
        <v>1.6092505048308468</v>
      </c>
      <c r="O86" s="26" t="s">
        <v>26</v>
      </c>
    </row>
    <row r="87" spans="3:15" x14ac:dyDescent="0.2">
      <c r="C87" s="37" t="s">
        <v>27</v>
      </c>
      <c r="D87" s="38"/>
      <c r="E87" s="39"/>
      <c r="F87" s="48">
        <f t="shared" si="11"/>
        <v>2.2544477604616895</v>
      </c>
      <c r="G87" s="48">
        <f t="shared" si="11"/>
        <v>2.5232810972560857</v>
      </c>
      <c r="H87" s="48">
        <f t="shared" si="11"/>
        <v>2.8115557814282059</v>
      </c>
      <c r="I87" s="48">
        <f t="shared" si="11"/>
        <v>3.2126377606542862</v>
      </c>
      <c r="J87" s="48">
        <f t="shared" si="11"/>
        <v>3.4564115885970623</v>
      </c>
      <c r="K87" s="48">
        <f t="shared" si="11"/>
        <v>3.5059444204913741</v>
      </c>
      <c r="L87" s="48">
        <f t="shared" si="11"/>
        <v>3.6595464224152496</v>
      </c>
      <c r="M87" s="48">
        <f t="shared" si="11"/>
        <v>4.3563544493015955</v>
      </c>
      <c r="N87" s="36">
        <f t="shared" si="11"/>
        <v>4.2952758435507867</v>
      </c>
      <c r="O87" s="26" t="s">
        <v>27</v>
      </c>
    </row>
    <row r="88" spans="3:15" x14ac:dyDescent="0.2">
      <c r="C88" s="37" t="s">
        <v>28</v>
      </c>
      <c r="D88" s="38"/>
      <c r="E88" s="39"/>
      <c r="F88" s="48">
        <f t="shared" si="11"/>
        <v>6.7998367085995328</v>
      </c>
      <c r="G88" s="48">
        <f t="shared" si="11"/>
        <v>7.416650300287742</v>
      </c>
      <c r="H88" s="48">
        <f t="shared" si="11"/>
        <v>7.7468937674582623</v>
      </c>
      <c r="I88" s="48">
        <f t="shared" si="11"/>
        <v>8.2822392890101924</v>
      </c>
      <c r="J88" s="48">
        <f t="shared" si="11"/>
        <v>8.4651065771318592</v>
      </c>
      <c r="K88" s="48">
        <f t="shared" si="11"/>
        <v>8.6851780631984585</v>
      </c>
      <c r="L88" s="48">
        <f t="shared" si="11"/>
        <v>8.7082687123315168</v>
      </c>
      <c r="M88" s="48">
        <f t="shared" si="11"/>
        <v>10.275108249450362</v>
      </c>
      <c r="N88" s="36">
        <f t="shared" si="11"/>
        <v>9.4388087639977805</v>
      </c>
      <c r="O88" s="26" t="s">
        <v>28</v>
      </c>
    </row>
    <row r="89" spans="3:15" x14ac:dyDescent="0.2">
      <c r="C89" s="37" t="s">
        <v>29</v>
      </c>
      <c r="D89" s="38"/>
      <c r="E89" s="39"/>
      <c r="F89" s="48">
        <f>F70/F$71*100</f>
        <v>18.776860461256717</v>
      </c>
      <c r="G89" s="48">
        <f t="shared" ref="G89:N89" si="12">G70/G$71*100</f>
        <v>20.239622211159819</v>
      </c>
      <c r="H89" s="48">
        <f t="shared" si="12"/>
        <v>21.492317716387994</v>
      </c>
      <c r="I89" s="48">
        <f t="shared" si="12"/>
        <v>22.98308195444702</v>
      </c>
      <c r="J89" s="48">
        <f t="shared" si="12"/>
        <v>23.062927353778985</v>
      </c>
      <c r="K89" s="48">
        <f t="shared" si="12"/>
        <v>23.523315525987563</v>
      </c>
      <c r="L89" s="48">
        <f t="shared" si="12"/>
        <v>23.701731988031803</v>
      </c>
      <c r="M89" s="48">
        <f t="shared" si="12"/>
        <v>25.249590525948822</v>
      </c>
      <c r="N89" s="36">
        <f t="shared" si="12"/>
        <v>24.618367585565331</v>
      </c>
    </row>
    <row r="90" spans="3:15" x14ac:dyDescent="0.2">
      <c r="C90" s="45" t="s">
        <v>30</v>
      </c>
      <c r="D90" s="43"/>
      <c r="E90" s="44"/>
      <c r="F90" s="50">
        <f>SUM(F78:F89)</f>
        <v>99.999999999999986</v>
      </c>
      <c r="G90" s="50">
        <f t="shared" ref="G90:N90" si="13">SUM(G78:G89)</f>
        <v>100</v>
      </c>
      <c r="H90" s="50">
        <f t="shared" si="13"/>
        <v>99.999999999999972</v>
      </c>
      <c r="I90" s="50">
        <f t="shared" si="13"/>
        <v>100</v>
      </c>
      <c r="J90" s="50">
        <f t="shared" si="13"/>
        <v>100.00000000000001</v>
      </c>
      <c r="K90" s="50">
        <f t="shared" si="13"/>
        <v>100</v>
      </c>
      <c r="L90" s="50">
        <f t="shared" si="13"/>
        <v>100</v>
      </c>
      <c r="M90" s="50">
        <f t="shared" si="13"/>
        <v>99.999999999999986</v>
      </c>
      <c r="N90" s="50">
        <f t="shared" si="13"/>
        <v>100</v>
      </c>
    </row>
  </sheetData>
  <mergeCells count="1">
    <mergeCell ref="B2:P3"/>
  </mergeCells>
  <conditionalFormatting sqref="N78:N8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{113E961F-1395-4635-91BD-F68CE615ADED}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3E961F-1395-4635-91BD-F68CE615ADE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zoomScale="96" zoomScaleNormal="96" workbookViewId="0">
      <selection activeCell="O83" sqref="O83"/>
    </sheetView>
  </sheetViews>
  <sheetFormatPr baseColWidth="10" defaultColWidth="0" defaultRowHeight="12" x14ac:dyDescent="0.2"/>
  <cols>
    <col min="1" max="1" width="11.7109375" style="23" customWidth="1"/>
    <col min="2" max="4" width="11.28515625" style="23" customWidth="1"/>
    <col min="5" max="5" width="12.28515625" style="23" customWidth="1"/>
    <col min="6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51" t="s">
        <v>11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123.9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136.19999999999999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129.30000000000001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145.30000000000001</v>
      </c>
      <c r="G14" s="32"/>
      <c r="H14" s="36">
        <f>+SUM(F11:F14)</f>
        <v>534.70000000000005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129.30000000000001</v>
      </c>
      <c r="G15" s="53">
        <f>+F15/F11-1</f>
        <v>4.3583535108958849E-2</v>
      </c>
      <c r="H15" s="36">
        <f t="shared" ref="H15:H50" si="0">+SUM(F12:F15)</f>
        <v>540.1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139.9</v>
      </c>
      <c r="G16" s="53">
        <f t="shared" ref="G16:G43" si="1">+F16/F12-1</f>
        <v>2.7165932452276165E-2</v>
      </c>
      <c r="H16" s="36">
        <f t="shared" si="0"/>
        <v>543.80000000000007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133.5</v>
      </c>
      <c r="G17" s="53">
        <f t="shared" si="1"/>
        <v>3.2482598607888491E-2</v>
      </c>
      <c r="H17" s="36">
        <f t="shared" si="0"/>
        <v>548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139.9</v>
      </c>
      <c r="G18" s="53">
        <f t="shared" si="1"/>
        <v>-3.7164487267722035E-2</v>
      </c>
      <c r="H18" s="36">
        <f t="shared" si="0"/>
        <v>542.6</v>
      </c>
      <c r="I18" s="54">
        <f>+H18/H14-1</f>
        <v>1.4774639985038363E-2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133.4</v>
      </c>
      <c r="G19" s="53">
        <f t="shared" si="1"/>
        <v>3.1709203402938924E-2</v>
      </c>
      <c r="H19" s="36">
        <f t="shared" si="0"/>
        <v>546.69999999999993</v>
      </c>
      <c r="I19" s="54">
        <f t="shared" ref="I19:I50" si="2">+H19/H15-1</f>
        <v>1.2219959266802194E-2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144.80000000000001</v>
      </c>
      <c r="G20" s="53">
        <f t="shared" si="1"/>
        <v>3.5025017869907193E-2</v>
      </c>
      <c r="H20" s="36">
        <f t="shared" si="0"/>
        <v>551.59999999999991</v>
      </c>
      <c r="I20" s="54">
        <f t="shared" si="2"/>
        <v>1.434350864288314E-2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135</v>
      </c>
      <c r="G21" s="53">
        <f t="shared" si="1"/>
        <v>1.1235955056179803E-2</v>
      </c>
      <c r="H21" s="36">
        <f t="shared" si="0"/>
        <v>553.1</v>
      </c>
      <c r="I21" s="54">
        <f t="shared" si="2"/>
        <v>9.3065693430658403E-3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141.69999999999999</v>
      </c>
      <c r="G22" s="53">
        <f t="shared" si="1"/>
        <v>1.2866333095067795E-2</v>
      </c>
      <c r="H22" s="36">
        <f t="shared" si="0"/>
        <v>554.90000000000009</v>
      </c>
      <c r="I22" s="54">
        <f t="shared" si="2"/>
        <v>2.2668632510136399E-2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131.5</v>
      </c>
      <c r="G23" s="53">
        <f t="shared" si="1"/>
        <v>-1.4242878560719707E-2</v>
      </c>
      <c r="H23" s="36">
        <f t="shared" si="0"/>
        <v>553</v>
      </c>
      <c r="I23" s="54">
        <f t="shared" si="2"/>
        <v>1.1523687580025754E-2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141.9</v>
      </c>
      <c r="G24" s="53">
        <f t="shared" si="1"/>
        <v>-2.0027624309392311E-2</v>
      </c>
      <c r="H24" s="36">
        <f t="shared" si="0"/>
        <v>550.1</v>
      </c>
      <c r="I24" s="54">
        <f t="shared" si="2"/>
        <v>-2.7193618564175237E-3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137.9</v>
      </c>
      <c r="G25" s="53">
        <f t="shared" si="1"/>
        <v>2.1481481481481435E-2</v>
      </c>
      <c r="H25" s="36">
        <f t="shared" si="0"/>
        <v>553</v>
      </c>
      <c r="I25" s="54">
        <f t="shared" si="2"/>
        <v>-1.8079913216417776E-4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148.4</v>
      </c>
      <c r="G26" s="53">
        <f t="shared" si="1"/>
        <v>4.7282992237120736E-2</v>
      </c>
      <c r="H26" s="36">
        <f t="shared" si="0"/>
        <v>559.69999999999993</v>
      </c>
      <c r="I26" s="54">
        <f t="shared" si="2"/>
        <v>8.6502072445482359E-3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130.80000000000001</v>
      </c>
      <c r="G27" s="53">
        <f t="shared" si="1"/>
        <v>-5.3231939163497222E-3</v>
      </c>
      <c r="H27" s="36">
        <f t="shared" si="0"/>
        <v>559</v>
      </c>
      <c r="I27" s="54">
        <f t="shared" si="2"/>
        <v>1.0849909584086825E-2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144.9</v>
      </c>
      <c r="G28" s="53">
        <f t="shared" si="1"/>
        <v>2.114164904862581E-2</v>
      </c>
      <c r="H28" s="36">
        <f t="shared" si="0"/>
        <v>562</v>
      </c>
      <c r="I28" s="54">
        <f t="shared" si="2"/>
        <v>2.1632430467187769E-2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142.6</v>
      </c>
      <c r="G29" s="53">
        <f t="shared" si="1"/>
        <v>3.4082668600434962E-2</v>
      </c>
      <c r="H29" s="36">
        <f t="shared" si="0"/>
        <v>566.70000000000005</v>
      </c>
      <c r="I29" s="54">
        <f t="shared" si="2"/>
        <v>2.4773960216998292E-2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150.9</v>
      </c>
      <c r="G30" s="53">
        <f t="shared" si="1"/>
        <v>1.6846361185983927E-2</v>
      </c>
      <c r="H30" s="36">
        <f t="shared" si="0"/>
        <v>569.20000000000005</v>
      </c>
      <c r="I30" s="54">
        <f t="shared" si="2"/>
        <v>1.6973378595676492E-2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136.4</v>
      </c>
      <c r="G31" s="53">
        <f t="shared" si="1"/>
        <v>4.2813455657492394E-2</v>
      </c>
      <c r="H31" s="36">
        <f t="shared" si="0"/>
        <v>574.79999999999995</v>
      </c>
      <c r="I31" s="54">
        <f t="shared" si="2"/>
        <v>2.8264758497316578E-2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155.80000000000001</v>
      </c>
      <c r="G32" s="53">
        <f t="shared" si="1"/>
        <v>7.5224292615597044E-2</v>
      </c>
      <c r="H32" s="36">
        <f t="shared" si="0"/>
        <v>585.70000000000005</v>
      </c>
      <c r="I32" s="54">
        <f t="shared" si="2"/>
        <v>4.2170818505338215E-2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144.4</v>
      </c>
      <c r="G33" s="53">
        <f t="shared" si="1"/>
        <v>1.2622720897615736E-2</v>
      </c>
      <c r="H33" s="36">
        <f t="shared" si="0"/>
        <v>587.5</v>
      </c>
      <c r="I33" s="54">
        <f t="shared" si="2"/>
        <v>3.670372331039351E-2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161.19999999999999</v>
      </c>
      <c r="G34" s="53">
        <f t="shared" si="1"/>
        <v>6.8257123923127772E-2</v>
      </c>
      <c r="H34" s="36">
        <f t="shared" si="0"/>
        <v>597.79999999999995</v>
      </c>
      <c r="I34" s="54">
        <f t="shared" si="2"/>
        <v>5.0245959241039806E-2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141.9</v>
      </c>
      <c r="G35" s="53">
        <f t="shared" si="1"/>
        <v>4.0322580645161255E-2</v>
      </c>
      <c r="H35" s="36">
        <f t="shared" si="0"/>
        <v>603.30000000000007</v>
      </c>
      <c r="I35" s="54">
        <f t="shared" si="2"/>
        <v>4.9582463465553506E-2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155</v>
      </c>
      <c r="G36" s="53">
        <f t="shared" si="1"/>
        <v>-5.1347881899872494E-3</v>
      </c>
      <c r="H36" s="36">
        <f t="shared" si="0"/>
        <v>602.5</v>
      </c>
      <c r="I36" s="54">
        <f t="shared" si="2"/>
        <v>2.8683626429912845E-2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151.9</v>
      </c>
      <c r="G37" s="53">
        <f t="shared" si="1"/>
        <v>5.1939058171745156E-2</v>
      </c>
      <c r="H37" s="36">
        <f t="shared" si="0"/>
        <v>610</v>
      </c>
      <c r="I37" s="54">
        <f t="shared" si="2"/>
        <v>3.8297872340425476E-2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170.7</v>
      </c>
      <c r="G38" s="53">
        <f t="shared" si="1"/>
        <v>5.8933002481389662E-2</v>
      </c>
      <c r="H38" s="36">
        <f t="shared" si="0"/>
        <v>619.5</v>
      </c>
      <c r="I38" s="54">
        <f t="shared" si="2"/>
        <v>3.6299765807962681E-2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136.4</v>
      </c>
      <c r="G39" s="53">
        <f t="shared" si="1"/>
        <v>-3.8759689922480578E-2</v>
      </c>
      <c r="H39" s="36">
        <f t="shared" si="0"/>
        <v>614</v>
      </c>
      <c r="I39" s="54">
        <f t="shared" si="2"/>
        <v>1.7735786507541818E-2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125.4</v>
      </c>
      <c r="G40" s="53">
        <f t="shared" si="1"/>
        <v>-0.19096774193548383</v>
      </c>
      <c r="H40" s="36">
        <f t="shared" si="0"/>
        <v>584.4</v>
      </c>
      <c r="I40" s="54">
        <f t="shared" si="2"/>
        <v>-3.0041493775933681E-2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141.4</v>
      </c>
      <c r="G41" s="53">
        <f t="shared" si="1"/>
        <v>-6.9124423963133674E-2</v>
      </c>
      <c r="H41" s="36">
        <f t="shared" si="0"/>
        <v>573.9</v>
      </c>
      <c r="I41" s="54">
        <f t="shared" si="2"/>
        <v>-5.9180327868852522E-2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177.7</v>
      </c>
      <c r="G42" s="53">
        <f t="shared" si="1"/>
        <v>4.1007615700058508E-2</v>
      </c>
      <c r="H42" s="36">
        <f t="shared" si="0"/>
        <v>580.90000000000009</v>
      </c>
      <c r="I42" s="54">
        <f t="shared" si="2"/>
        <v>-6.2308313155770678E-2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145.80000000000001</v>
      </c>
      <c r="G43" s="53">
        <f t="shared" si="1"/>
        <v>6.8914956011730144E-2</v>
      </c>
      <c r="H43" s="36">
        <f t="shared" si="0"/>
        <v>590.29999999999995</v>
      </c>
      <c r="I43" s="54">
        <f t="shared" si="2"/>
        <v>-3.8599348534201994E-2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162.4</v>
      </c>
      <c r="G44" s="53">
        <f>+F44/F40-1</f>
        <v>0.29505582137161079</v>
      </c>
      <c r="H44" s="36">
        <f t="shared" si="0"/>
        <v>627.30000000000007</v>
      </c>
      <c r="I44" s="54">
        <f t="shared" si="2"/>
        <v>7.3408624229979624E-2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159.1</v>
      </c>
      <c r="G45" s="53">
        <f>+F45/F41-1</f>
        <v>0.125176803394625</v>
      </c>
      <c r="H45" s="36">
        <f t="shared" si="0"/>
        <v>645</v>
      </c>
      <c r="I45" s="54">
        <f t="shared" si="2"/>
        <v>0.12388917929952958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179</v>
      </c>
      <c r="G46" s="53">
        <f t="shared" ref="G46:G49" si="3">+F46/F42-1</f>
        <v>7.3157006190209817E-3</v>
      </c>
      <c r="H46" s="36">
        <f t="shared" si="0"/>
        <v>646.30000000000007</v>
      </c>
      <c r="I46" s="54">
        <f t="shared" si="2"/>
        <v>0.11258392150111884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148</v>
      </c>
      <c r="G47" s="53">
        <f t="shared" si="3"/>
        <v>1.5089163237311354E-2</v>
      </c>
      <c r="H47" s="36">
        <f t="shared" si="0"/>
        <v>648.5</v>
      </c>
      <c r="I47" s="54">
        <f t="shared" si="2"/>
        <v>9.8593935287142109E-2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160.30000000000001</v>
      </c>
      <c r="G48" s="53">
        <f t="shared" si="3"/>
        <v>-1.2931034482758563E-2</v>
      </c>
      <c r="H48" s="36">
        <f t="shared" si="0"/>
        <v>646.40000000000009</v>
      </c>
      <c r="I48" s="54">
        <f t="shared" si="2"/>
        <v>3.0447951538338902E-2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160.9</v>
      </c>
      <c r="G49" s="53">
        <f t="shared" si="3"/>
        <v>1.1313639220616123E-2</v>
      </c>
      <c r="H49" s="36">
        <f t="shared" si="0"/>
        <v>648.20000000000005</v>
      </c>
      <c r="I49" s="54">
        <f t="shared" si="2"/>
        <v>4.9612403100776081E-3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176.14741516113281</v>
      </c>
      <c r="G50" s="53">
        <f>+F50/F42-1</f>
        <v>-8.7371122052176675E-3</v>
      </c>
      <c r="H50" s="36">
        <f t="shared" si="0"/>
        <v>645.34741516113286</v>
      </c>
      <c r="I50" s="55">
        <f t="shared" si="2"/>
        <v>-1.473905057817082E-3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x14ac:dyDescent="0.2">
      <c r="B56" s="51" t="s">
        <v>31</v>
      </c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52">
        <v>2761143</v>
      </c>
      <c r="G59" s="52">
        <v>2799839</v>
      </c>
      <c r="H59" s="52">
        <v>2872620</v>
      </c>
      <c r="I59" s="52">
        <v>2914461</v>
      </c>
      <c r="J59" s="52">
        <v>2931963</v>
      </c>
      <c r="K59" s="52">
        <v>3390023</v>
      </c>
      <c r="L59" s="52">
        <v>3781548</v>
      </c>
      <c r="M59" s="52">
        <v>3861316</v>
      </c>
      <c r="N59" s="52">
        <v>3869184</v>
      </c>
    </row>
    <row r="60" spans="2:16" x14ac:dyDescent="0.2">
      <c r="C60" s="37" t="s">
        <v>19</v>
      </c>
      <c r="D60" s="38"/>
      <c r="E60" s="39"/>
      <c r="F60" s="52">
        <v>172742</v>
      </c>
      <c r="G60" s="52">
        <v>63194</v>
      </c>
      <c r="H60" s="52">
        <v>61374</v>
      </c>
      <c r="I60" s="52">
        <v>98353</v>
      </c>
      <c r="J60" s="52">
        <v>144906</v>
      </c>
      <c r="K60" s="52">
        <v>218894</v>
      </c>
      <c r="L60" s="52">
        <v>177087</v>
      </c>
      <c r="M60" s="52">
        <v>248366</v>
      </c>
      <c r="N60" s="52">
        <v>228830</v>
      </c>
    </row>
    <row r="61" spans="2:16" x14ac:dyDescent="0.2">
      <c r="C61" s="37" t="s">
        <v>20</v>
      </c>
      <c r="D61" s="38"/>
      <c r="E61" s="39"/>
      <c r="F61" s="52">
        <v>2535696</v>
      </c>
      <c r="G61" s="52">
        <v>2425901</v>
      </c>
      <c r="H61" s="52">
        <v>2467507</v>
      </c>
      <c r="I61" s="52">
        <v>2247029</v>
      </c>
      <c r="J61" s="52">
        <v>2229884</v>
      </c>
      <c r="K61" s="52">
        <v>1856957</v>
      </c>
      <c r="L61" s="52">
        <v>1643841</v>
      </c>
      <c r="M61" s="52">
        <v>1406781</v>
      </c>
      <c r="N61" s="52">
        <v>1601977</v>
      </c>
    </row>
    <row r="62" spans="2:16" x14ac:dyDescent="0.2">
      <c r="C62" s="37" t="s">
        <v>21</v>
      </c>
      <c r="D62" s="38"/>
      <c r="E62" s="39"/>
      <c r="F62" s="52">
        <v>3377849</v>
      </c>
      <c r="G62" s="52">
        <v>3313516</v>
      </c>
      <c r="H62" s="52">
        <v>3243016</v>
      </c>
      <c r="I62" s="52">
        <v>3210588</v>
      </c>
      <c r="J62" s="52">
        <v>3267170</v>
      </c>
      <c r="K62" s="52">
        <v>3629851</v>
      </c>
      <c r="L62" s="52">
        <v>3572827</v>
      </c>
      <c r="M62" s="52">
        <v>3320621</v>
      </c>
      <c r="N62" s="52">
        <v>3710536</v>
      </c>
    </row>
    <row r="63" spans="2:16" x14ac:dyDescent="0.2">
      <c r="C63" s="37" t="s">
        <v>22</v>
      </c>
      <c r="D63" s="38"/>
      <c r="E63" s="39"/>
      <c r="F63" s="52">
        <v>149784</v>
      </c>
      <c r="G63" s="52">
        <v>187850</v>
      </c>
      <c r="H63" s="52">
        <v>226151</v>
      </c>
      <c r="I63" s="52">
        <v>243686</v>
      </c>
      <c r="J63" s="52">
        <v>221864</v>
      </c>
      <c r="K63" s="52">
        <v>218544</v>
      </c>
      <c r="L63" s="52">
        <v>226525</v>
      </c>
      <c r="M63" s="52">
        <v>231824</v>
      </c>
      <c r="N63" s="52">
        <v>238363</v>
      </c>
    </row>
    <row r="64" spans="2:16" x14ac:dyDescent="0.2">
      <c r="C64" s="37" t="s">
        <v>23</v>
      </c>
      <c r="D64" s="38"/>
      <c r="E64" s="39"/>
      <c r="F64" s="52">
        <v>1299186</v>
      </c>
      <c r="G64" s="52">
        <v>1387848</v>
      </c>
      <c r="H64" s="52">
        <v>1343518</v>
      </c>
      <c r="I64" s="52">
        <v>1280123</v>
      </c>
      <c r="J64" s="52">
        <v>1218974</v>
      </c>
      <c r="K64" s="52">
        <v>1202765</v>
      </c>
      <c r="L64" s="52">
        <v>1432071</v>
      </c>
      <c r="M64" s="52">
        <v>1313695</v>
      </c>
      <c r="N64" s="52">
        <v>1784944</v>
      </c>
    </row>
    <row r="65" spans="2:15" x14ac:dyDescent="0.2">
      <c r="C65" s="37" t="s">
        <v>24</v>
      </c>
      <c r="D65" s="38"/>
      <c r="E65" s="39"/>
      <c r="F65" s="52">
        <v>2116307</v>
      </c>
      <c r="G65" s="52">
        <v>2145787</v>
      </c>
      <c r="H65" s="52">
        <v>2200796</v>
      </c>
      <c r="I65" s="52">
        <v>2262398</v>
      </c>
      <c r="J65" s="52">
        <v>2290933</v>
      </c>
      <c r="K65" s="52">
        <v>2363726</v>
      </c>
      <c r="L65" s="52">
        <v>2423303</v>
      </c>
      <c r="M65" s="52">
        <v>2147426</v>
      </c>
      <c r="N65" s="52">
        <v>2483496</v>
      </c>
    </row>
    <row r="66" spans="2:15" x14ac:dyDescent="0.2">
      <c r="C66" s="37" t="s">
        <v>25</v>
      </c>
      <c r="D66" s="38"/>
      <c r="E66" s="39"/>
      <c r="F66" s="52">
        <v>1204141</v>
      </c>
      <c r="G66" s="52">
        <v>1227742</v>
      </c>
      <c r="H66" s="52">
        <v>1273849</v>
      </c>
      <c r="I66" s="52">
        <v>1302582</v>
      </c>
      <c r="J66" s="52">
        <v>1353312</v>
      </c>
      <c r="K66" s="52">
        <v>1410515</v>
      </c>
      <c r="L66" s="52">
        <v>1451720</v>
      </c>
      <c r="M66" s="52">
        <v>1115750</v>
      </c>
      <c r="N66" s="52">
        <v>1264903</v>
      </c>
    </row>
    <row r="67" spans="2:15" x14ac:dyDescent="0.2">
      <c r="C67" s="37" t="s">
        <v>26</v>
      </c>
      <c r="D67" s="38"/>
      <c r="E67" s="39"/>
      <c r="F67" s="52">
        <v>454165</v>
      </c>
      <c r="G67" s="52">
        <v>481449</v>
      </c>
      <c r="H67" s="52">
        <v>494899</v>
      </c>
      <c r="I67" s="52">
        <v>506558</v>
      </c>
      <c r="J67" s="52">
        <v>508762</v>
      </c>
      <c r="K67" s="52">
        <v>532783</v>
      </c>
      <c r="L67" s="52">
        <v>553605</v>
      </c>
      <c r="M67" s="52">
        <v>294906</v>
      </c>
      <c r="N67" s="52">
        <v>423612</v>
      </c>
    </row>
    <row r="68" spans="2:15" x14ac:dyDescent="0.2">
      <c r="C68" s="37" t="s">
        <v>27</v>
      </c>
      <c r="D68" s="38"/>
      <c r="E68" s="39"/>
      <c r="F68" s="52">
        <v>775459</v>
      </c>
      <c r="G68" s="52">
        <v>835551</v>
      </c>
      <c r="H68" s="52">
        <v>905737</v>
      </c>
      <c r="I68" s="52">
        <v>994168</v>
      </c>
      <c r="J68" s="52">
        <v>1104041</v>
      </c>
      <c r="K68" s="52">
        <v>1196505</v>
      </c>
      <c r="L68" s="52">
        <v>1290531</v>
      </c>
      <c r="M68" s="52">
        <v>1396659</v>
      </c>
      <c r="N68" s="52">
        <v>1520475</v>
      </c>
    </row>
    <row r="69" spans="2:15" x14ac:dyDescent="0.2">
      <c r="C69" s="37" t="s">
        <v>28</v>
      </c>
      <c r="D69" s="38"/>
      <c r="E69" s="39"/>
      <c r="F69" s="52">
        <v>843327</v>
      </c>
      <c r="G69" s="52">
        <v>916411</v>
      </c>
      <c r="H69" s="52">
        <v>944544</v>
      </c>
      <c r="I69" s="52">
        <v>993610</v>
      </c>
      <c r="J69" s="52">
        <v>1024723</v>
      </c>
      <c r="K69" s="52">
        <v>1075544</v>
      </c>
      <c r="L69" s="52">
        <v>1115850</v>
      </c>
      <c r="M69" s="52">
        <v>1165705</v>
      </c>
      <c r="N69" s="52">
        <v>1192883</v>
      </c>
    </row>
    <row r="70" spans="2:15" x14ac:dyDescent="0.2">
      <c r="C70" s="37" t="s">
        <v>29</v>
      </c>
      <c r="D70" s="38"/>
      <c r="E70" s="39"/>
      <c r="F70" s="52">
        <v>3842284</v>
      </c>
      <c r="G70" s="52">
        <v>4036170</v>
      </c>
      <c r="H70" s="52">
        <v>4240722</v>
      </c>
      <c r="I70" s="52">
        <v>4394789</v>
      </c>
      <c r="J70" s="52">
        <v>4501026</v>
      </c>
      <c r="K70" s="52">
        <v>4744071</v>
      </c>
      <c r="L70" s="52">
        <v>4968366</v>
      </c>
      <c r="M70" s="52">
        <v>4725331</v>
      </c>
      <c r="N70" s="52">
        <v>5083806</v>
      </c>
    </row>
    <row r="71" spans="2:15" x14ac:dyDescent="0.2">
      <c r="C71" s="45" t="s">
        <v>30</v>
      </c>
      <c r="D71" s="43"/>
      <c r="E71" s="44"/>
      <c r="F71" s="49">
        <v>19532083</v>
      </c>
      <c r="G71" s="49">
        <v>19821258</v>
      </c>
      <c r="H71" s="49">
        <v>20274733</v>
      </c>
      <c r="I71" s="49">
        <v>20448345</v>
      </c>
      <c r="J71" s="49">
        <v>20797558</v>
      </c>
      <c r="K71" s="49">
        <v>21840178</v>
      </c>
      <c r="L71" s="49">
        <v>22637274</v>
      </c>
      <c r="M71" s="49">
        <v>21228380</v>
      </c>
      <c r="N71" s="49">
        <v>23403009</v>
      </c>
    </row>
    <row r="74" spans="2:15" x14ac:dyDescent="0.2">
      <c r="C74" s="26"/>
      <c r="D74" s="26"/>
      <c r="E74" s="26"/>
    </row>
    <row r="75" spans="2:15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18</v>
      </c>
      <c r="D78" s="38"/>
      <c r="E78" s="39"/>
      <c r="F78" s="48">
        <f>F59/F$71*100</f>
        <v>14.136449246094235</v>
      </c>
      <c r="G78" s="48">
        <f t="shared" ref="G78:N78" si="4">G59/G$71*100</f>
        <v>14.125435428972269</v>
      </c>
      <c r="H78" s="48">
        <f t="shared" si="4"/>
        <v>14.168472650170042</v>
      </c>
      <c r="I78" s="48">
        <f t="shared" si="4"/>
        <v>14.252796497711673</v>
      </c>
      <c r="J78" s="48">
        <f t="shared" si="4"/>
        <v>14.097631077648634</v>
      </c>
      <c r="K78" s="48">
        <f t="shared" si="4"/>
        <v>15.521956826542349</v>
      </c>
      <c r="L78" s="48">
        <f t="shared" si="4"/>
        <v>16.704961913700387</v>
      </c>
      <c r="M78" s="48">
        <f t="shared" si="4"/>
        <v>18.189404938106442</v>
      </c>
      <c r="N78" s="36">
        <f t="shared" si="4"/>
        <v>16.532848404237249</v>
      </c>
      <c r="O78" s="26" t="s">
        <v>18</v>
      </c>
    </row>
    <row r="79" spans="2:15" x14ac:dyDescent="0.2">
      <c r="C79" s="37" t="s">
        <v>19</v>
      </c>
      <c r="D79" s="38"/>
      <c r="E79" s="39"/>
      <c r="F79" s="48">
        <f t="shared" ref="F79:N89" si="5">F60/F$71*100</f>
        <v>0.88440132063743526</v>
      </c>
      <c r="G79" s="48">
        <f t="shared" si="5"/>
        <v>0.3188193201460775</v>
      </c>
      <c r="H79" s="48">
        <f t="shared" si="5"/>
        <v>0.30271175457649679</v>
      </c>
      <c r="I79" s="48">
        <f t="shared" si="5"/>
        <v>0.48098269077521927</v>
      </c>
      <c r="J79" s="48">
        <f t="shared" si="5"/>
        <v>0.69674526211202292</v>
      </c>
      <c r="K79" s="48">
        <f t="shared" si="5"/>
        <v>1.0022537362103916</v>
      </c>
      <c r="L79" s="48">
        <f t="shared" si="5"/>
        <v>0.78228058731806671</v>
      </c>
      <c r="M79" s="48">
        <f t="shared" si="5"/>
        <v>1.1699715192586528</v>
      </c>
      <c r="N79" s="36">
        <f t="shared" si="5"/>
        <v>0.97778025039429761</v>
      </c>
      <c r="O79" s="26" t="s">
        <v>19</v>
      </c>
    </row>
    <row r="80" spans="2:15" x14ac:dyDescent="0.2">
      <c r="C80" s="37" t="s">
        <v>20</v>
      </c>
      <c r="D80" s="38"/>
      <c r="E80" s="39"/>
      <c r="F80" s="48">
        <f t="shared" si="5"/>
        <v>12.982209833943466</v>
      </c>
      <c r="G80" s="48">
        <f t="shared" si="5"/>
        <v>12.238885140388163</v>
      </c>
      <c r="H80" s="48">
        <f t="shared" si="5"/>
        <v>12.170355091729199</v>
      </c>
      <c r="I80" s="48">
        <f t="shared" si="5"/>
        <v>10.988806184559191</v>
      </c>
      <c r="J80" s="48">
        <f t="shared" si="5"/>
        <v>10.721854940854115</v>
      </c>
      <c r="K80" s="48">
        <f t="shared" si="5"/>
        <v>8.5024810695224193</v>
      </c>
      <c r="L80" s="48">
        <f t="shared" si="5"/>
        <v>7.2616561517080198</v>
      </c>
      <c r="M80" s="48">
        <f t="shared" si="5"/>
        <v>6.6268881563265785</v>
      </c>
      <c r="N80" s="36">
        <f t="shared" si="5"/>
        <v>6.8451753362142442</v>
      </c>
      <c r="O80" s="26" t="s">
        <v>20</v>
      </c>
    </row>
    <row r="81" spans="3:15" x14ac:dyDescent="0.2">
      <c r="C81" s="37" t="s">
        <v>21</v>
      </c>
      <c r="D81" s="38"/>
      <c r="E81" s="39"/>
      <c r="F81" s="48">
        <f t="shared" si="5"/>
        <v>17.293849304244713</v>
      </c>
      <c r="G81" s="48">
        <f t="shared" si="5"/>
        <v>16.716981333879012</v>
      </c>
      <c r="H81" s="48">
        <f t="shared" si="5"/>
        <v>15.995357374126703</v>
      </c>
      <c r="I81" s="48">
        <f t="shared" si="5"/>
        <v>15.700967486610775</v>
      </c>
      <c r="J81" s="48">
        <f t="shared" si="5"/>
        <v>15.709392420013927</v>
      </c>
      <c r="K81" s="48">
        <f t="shared" si="5"/>
        <v>16.620061429902265</v>
      </c>
      <c r="L81" s="48">
        <f t="shared" si="5"/>
        <v>15.782938352029488</v>
      </c>
      <c r="M81" s="48">
        <f t="shared" si="5"/>
        <v>15.642366492403095</v>
      </c>
      <c r="N81" s="36">
        <f t="shared" si="5"/>
        <v>15.854952668693159</v>
      </c>
      <c r="O81" s="26" t="s">
        <v>21</v>
      </c>
    </row>
    <row r="82" spans="3:15" x14ac:dyDescent="0.2">
      <c r="C82" s="37" t="s">
        <v>22</v>
      </c>
      <c r="D82" s="38"/>
      <c r="E82" s="39"/>
      <c r="F82" s="48">
        <f t="shared" si="5"/>
        <v>0.76686137366915752</v>
      </c>
      <c r="G82" s="48">
        <f t="shared" si="5"/>
        <v>0.94771986722537982</v>
      </c>
      <c r="H82" s="48">
        <f t="shared" si="5"/>
        <v>1.1154326915180586</v>
      </c>
      <c r="I82" s="48">
        <f t="shared" si="5"/>
        <v>1.1917150263260914</v>
      </c>
      <c r="J82" s="48">
        <f t="shared" si="5"/>
        <v>1.0667790901220231</v>
      </c>
      <c r="K82" s="48">
        <f t="shared" si="5"/>
        <v>1.0006511851689122</v>
      </c>
      <c r="L82" s="48">
        <f t="shared" si="5"/>
        <v>1.0006726074879864</v>
      </c>
      <c r="M82" s="48">
        <f t="shared" si="5"/>
        <v>1.0920475325955159</v>
      </c>
      <c r="N82" s="36">
        <f t="shared" si="5"/>
        <v>1.0185143286489358</v>
      </c>
      <c r="O82" s="26" t="s">
        <v>22</v>
      </c>
    </row>
    <row r="83" spans="3:15" x14ac:dyDescent="0.2">
      <c r="C83" s="37" t="s">
        <v>23</v>
      </c>
      <c r="D83" s="38"/>
      <c r="E83" s="39"/>
      <c r="F83" s="48">
        <f t="shared" si="5"/>
        <v>6.651548634111375</v>
      </c>
      <c r="G83" s="48">
        <f t="shared" si="5"/>
        <v>7.0018159291403208</v>
      </c>
      <c r="H83" s="48">
        <f t="shared" si="5"/>
        <v>6.6265632203393254</v>
      </c>
      <c r="I83" s="48">
        <f t="shared" si="5"/>
        <v>6.2602768096880217</v>
      </c>
      <c r="J83" s="48">
        <f t="shared" si="5"/>
        <v>5.861140043460872</v>
      </c>
      <c r="K83" s="48">
        <f t="shared" si="5"/>
        <v>5.5071208668720555</v>
      </c>
      <c r="L83" s="48">
        <f t="shared" si="5"/>
        <v>6.3261636538038983</v>
      </c>
      <c r="M83" s="48">
        <f t="shared" si="5"/>
        <v>6.1883902587008519</v>
      </c>
      <c r="N83" s="36">
        <f t="shared" si="5"/>
        <v>7.6269850599125943</v>
      </c>
      <c r="O83" s="26" t="s">
        <v>23</v>
      </c>
    </row>
    <row r="84" spans="3:15" x14ac:dyDescent="0.2">
      <c r="C84" s="37" t="s">
        <v>24</v>
      </c>
      <c r="D84" s="38"/>
      <c r="E84" s="39"/>
      <c r="F84" s="48">
        <f t="shared" si="5"/>
        <v>10.835029730316013</v>
      </c>
      <c r="G84" s="48">
        <f t="shared" si="5"/>
        <v>10.82568523148228</v>
      </c>
      <c r="H84" s="48">
        <f t="shared" si="5"/>
        <v>10.854870443916573</v>
      </c>
      <c r="I84" s="48">
        <f t="shared" si="5"/>
        <v>11.063966301429284</v>
      </c>
      <c r="J84" s="48">
        <f t="shared" si="5"/>
        <v>11.015394211185756</v>
      </c>
      <c r="K84" s="48">
        <f t="shared" si="5"/>
        <v>10.822833037349787</v>
      </c>
      <c r="L84" s="48">
        <f t="shared" si="5"/>
        <v>10.704924099960092</v>
      </c>
      <c r="M84" s="48">
        <f t="shared" si="5"/>
        <v>10.115826078108645</v>
      </c>
      <c r="N84" s="36">
        <f t="shared" si="5"/>
        <v>10.611866192078121</v>
      </c>
      <c r="O84" s="26" t="s">
        <v>24</v>
      </c>
    </row>
    <row r="85" spans="3:15" x14ac:dyDescent="0.2">
      <c r="C85" s="37" t="s">
        <v>25</v>
      </c>
      <c r="D85" s="38"/>
      <c r="E85" s="39"/>
      <c r="F85" s="48">
        <f t="shared" si="5"/>
        <v>6.1649389878181449</v>
      </c>
      <c r="G85" s="48">
        <f t="shared" si="5"/>
        <v>6.194066996151304</v>
      </c>
      <c r="H85" s="48">
        <f t="shared" si="5"/>
        <v>6.2829384732218179</v>
      </c>
      <c r="I85" s="48">
        <f t="shared" si="5"/>
        <v>6.3701096592413711</v>
      </c>
      <c r="J85" s="48">
        <f t="shared" si="5"/>
        <v>6.5070716475463124</v>
      </c>
      <c r="K85" s="48">
        <f t="shared" si="5"/>
        <v>6.4583493779217367</v>
      </c>
      <c r="L85" s="48">
        <f t="shared" si="5"/>
        <v>6.4129629742521121</v>
      </c>
      <c r="M85" s="48">
        <f t="shared" si="5"/>
        <v>5.2559356860956887</v>
      </c>
      <c r="N85" s="36">
        <f t="shared" si="5"/>
        <v>5.404873364788263</v>
      </c>
      <c r="O85" s="26" t="s">
        <v>25</v>
      </c>
    </row>
    <row r="86" spans="3:15" x14ac:dyDescent="0.2">
      <c r="C86" s="37" t="s">
        <v>26</v>
      </c>
      <c r="D86" s="38"/>
      <c r="E86" s="39"/>
      <c r="F86" s="48">
        <f t="shared" si="5"/>
        <v>2.3252256300569685</v>
      </c>
      <c r="G86" s="48">
        <f t="shared" si="5"/>
        <v>2.428952794015395</v>
      </c>
      <c r="H86" s="48">
        <f t="shared" si="5"/>
        <v>2.4409643273724</v>
      </c>
      <c r="I86" s="48">
        <f t="shared" si="5"/>
        <v>2.477256716863883</v>
      </c>
      <c r="J86" s="48">
        <f t="shared" si="5"/>
        <v>2.446258353985598</v>
      </c>
      <c r="K86" s="48">
        <f t="shared" si="5"/>
        <v>2.4394627186646556</v>
      </c>
      <c r="L86" s="48">
        <f t="shared" si="5"/>
        <v>2.4455462261047867</v>
      </c>
      <c r="M86" s="48">
        <f t="shared" si="5"/>
        <v>1.389206336046368</v>
      </c>
      <c r="N86" s="36">
        <f t="shared" si="5"/>
        <v>1.8100749352358922</v>
      </c>
      <c r="O86" s="26" t="s">
        <v>26</v>
      </c>
    </row>
    <row r="87" spans="3:15" x14ac:dyDescent="0.2">
      <c r="C87" s="37" t="s">
        <v>27</v>
      </c>
      <c r="D87" s="38"/>
      <c r="E87" s="39"/>
      <c r="F87" s="48">
        <f t="shared" si="5"/>
        <v>3.9701807533789406</v>
      </c>
      <c r="G87" s="48">
        <f t="shared" si="5"/>
        <v>4.2154287079054216</v>
      </c>
      <c r="H87" s="48">
        <f t="shared" si="5"/>
        <v>4.4673190024253335</v>
      </c>
      <c r="I87" s="48">
        <f t="shared" si="5"/>
        <v>4.8618506778910469</v>
      </c>
      <c r="J87" s="48">
        <f t="shared" si="5"/>
        <v>5.3085126628809016</v>
      </c>
      <c r="K87" s="48">
        <f t="shared" si="5"/>
        <v>5.4784580968158778</v>
      </c>
      <c r="L87" s="48">
        <f t="shared" si="5"/>
        <v>5.7009116910454853</v>
      </c>
      <c r="M87" s="48">
        <f t="shared" si="5"/>
        <v>6.5792067034790218</v>
      </c>
      <c r="N87" s="36">
        <f t="shared" si="5"/>
        <v>6.4969209728543875</v>
      </c>
      <c r="O87" s="26" t="s">
        <v>27</v>
      </c>
    </row>
    <row r="88" spans="3:15" x14ac:dyDescent="0.2">
      <c r="C88" s="37" t="s">
        <v>28</v>
      </c>
      <c r="D88" s="38"/>
      <c r="E88" s="39"/>
      <c r="F88" s="48">
        <f t="shared" si="5"/>
        <v>4.3176500939505527</v>
      </c>
      <c r="G88" s="48">
        <f t="shared" si="5"/>
        <v>4.6233745607872114</v>
      </c>
      <c r="H88" s="48">
        <f t="shared" si="5"/>
        <v>4.6587247289520413</v>
      </c>
      <c r="I88" s="48">
        <f t="shared" si="5"/>
        <v>4.8591218506925626</v>
      </c>
      <c r="J88" s="48">
        <f t="shared" si="5"/>
        <v>4.9271313487862374</v>
      </c>
      <c r="K88" s="48">
        <f t="shared" si="5"/>
        <v>4.9246118781632635</v>
      </c>
      <c r="L88" s="48">
        <f t="shared" si="5"/>
        <v>4.9292595919455673</v>
      </c>
      <c r="M88" s="48">
        <f t="shared" si="5"/>
        <v>5.4912574581762712</v>
      </c>
      <c r="N88" s="36">
        <f t="shared" si="5"/>
        <v>5.0971351589874621</v>
      </c>
      <c r="O88" s="26" t="s">
        <v>28</v>
      </c>
    </row>
    <row r="89" spans="3:15" x14ac:dyDescent="0.2">
      <c r="C89" s="37" t="s">
        <v>29</v>
      </c>
      <c r="D89" s="38"/>
      <c r="E89" s="39"/>
      <c r="F89" s="48">
        <f t="shared" si="5"/>
        <v>19.671655091778998</v>
      </c>
      <c r="G89" s="48">
        <f t="shared" si="5"/>
        <v>20.362834689907171</v>
      </c>
      <c r="H89" s="48">
        <f t="shared" si="5"/>
        <v>20.91629024165201</v>
      </c>
      <c r="I89" s="48">
        <f t="shared" si="5"/>
        <v>21.492150098210882</v>
      </c>
      <c r="J89" s="48">
        <f t="shared" si="5"/>
        <v>21.6420889414036</v>
      </c>
      <c r="K89" s="48">
        <f t="shared" si="5"/>
        <v>21.721759776866286</v>
      </c>
      <c r="L89" s="48">
        <f t="shared" si="5"/>
        <v>21.947722150644111</v>
      </c>
      <c r="M89" s="48">
        <f t="shared" si="5"/>
        <v>22.259498840702872</v>
      </c>
      <c r="N89" s="36">
        <f t="shared" si="5"/>
        <v>21.722873327955391</v>
      </c>
    </row>
    <row r="90" spans="3:15" x14ac:dyDescent="0.2">
      <c r="C90" s="45" t="s">
        <v>30</v>
      </c>
      <c r="D90" s="43"/>
      <c r="E90" s="44"/>
      <c r="F90" s="50">
        <f>SUM(F78:F89)</f>
        <v>100</v>
      </c>
      <c r="G90" s="50">
        <f t="shared" ref="G90:N90" si="6">SUM(G78:G89)</f>
        <v>100.00000000000001</v>
      </c>
      <c r="H90" s="50">
        <f t="shared" si="6"/>
        <v>99.999999999999986</v>
      </c>
      <c r="I90" s="50">
        <f t="shared" si="6"/>
        <v>99.999999999999986</v>
      </c>
      <c r="J90" s="50">
        <f t="shared" si="6"/>
        <v>100</v>
      </c>
      <c r="K90" s="50">
        <f t="shared" si="6"/>
        <v>100</v>
      </c>
      <c r="L90" s="50">
        <f t="shared" si="6"/>
        <v>100</v>
      </c>
      <c r="M90" s="50">
        <f t="shared" si="6"/>
        <v>100.00000000000001</v>
      </c>
      <c r="N90" s="50">
        <f t="shared" si="6"/>
        <v>99.999999999999972</v>
      </c>
    </row>
  </sheetData>
  <mergeCells count="1">
    <mergeCell ref="B2:P3"/>
  </mergeCells>
  <conditionalFormatting sqref="N78:N8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{47B247FE-E9D2-40E1-A8F3-1408CAC8D266}</x14:id>
        </ext>
      </extLst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B247FE-E9D2-40E1-A8F3-1408CAC8D26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zoomScale="85" zoomScaleNormal="85" workbookViewId="0">
      <selection activeCell="O85" sqref="O85"/>
    </sheetView>
  </sheetViews>
  <sheetFormatPr baseColWidth="10" defaultColWidth="0" defaultRowHeight="12" x14ac:dyDescent="0.2"/>
  <cols>
    <col min="1" max="1" width="11.7109375" style="23" customWidth="1"/>
    <col min="2" max="5" width="11.28515625" style="23" customWidth="1"/>
    <col min="6" max="7" width="14.140625" style="23" customWidth="1"/>
    <col min="8" max="8" width="12.7109375" style="23" customWidth="1"/>
    <col min="9" max="9" width="14.140625" style="23" customWidth="1"/>
    <col min="10" max="10" width="11.28515625" style="23" customWidth="1"/>
    <col min="11" max="11" width="12.5703125" style="23" customWidth="1"/>
    <col min="12" max="12" width="11.28515625" style="23" customWidth="1"/>
    <col min="13" max="13" width="12" style="23" customWidth="1"/>
    <col min="14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11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132.5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155.1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148.4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153.5</v>
      </c>
      <c r="G14" s="32"/>
      <c r="H14" s="36">
        <f>+SUM(F11:F14)</f>
        <v>589.5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136.4</v>
      </c>
      <c r="G15" s="53">
        <f>+F15/F11-1</f>
        <v>2.943396226415107E-2</v>
      </c>
      <c r="H15" s="36">
        <f t="shared" ref="H15:H50" si="0">+SUM(F12:F15)</f>
        <v>593.4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157.5</v>
      </c>
      <c r="G16" s="53">
        <f t="shared" ref="G16:G43" si="1">+F16/F12-1</f>
        <v>1.5473887814313469E-2</v>
      </c>
      <c r="H16" s="36">
        <f t="shared" si="0"/>
        <v>595.79999999999995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152.6</v>
      </c>
      <c r="G17" s="53">
        <f t="shared" si="1"/>
        <v>2.8301886792452713E-2</v>
      </c>
      <c r="H17" s="36">
        <f t="shared" si="0"/>
        <v>600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155.6</v>
      </c>
      <c r="G18" s="53">
        <f t="shared" si="1"/>
        <v>1.3680781758957705E-2</v>
      </c>
      <c r="H18" s="36">
        <f t="shared" si="0"/>
        <v>602.1</v>
      </c>
      <c r="I18" s="54">
        <f>+H18/H14-1</f>
        <v>2.1374045801526798E-2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137.5</v>
      </c>
      <c r="G19" s="53">
        <f t="shared" si="1"/>
        <v>8.0645161290322509E-3</v>
      </c>
      <c r="H19" s="36">
        <f t="shared" si="0"/>
        <v>603.20000000000005</v>
      </c>
      <c r="I19" s="54">
        <f t="shared" ref="I19:I50" si="2">+H19/H15-1</f>
        <v>1.6514998314796303E-2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164.2</v>
      </c>
      <c r="G20" s="53">
        <f t="shared" si="1"/>
        <v>4.2539682539682433E-2</v>
      </c>
      <c r="H20" s="36">
        <f t="shared" si="0"/>
        <v>609.9</v>
      </c>
      <c r="I20" s="54">
        <f t="shared" si="2"/>
        <v>2.3665659617321255E-2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160.6</v>
      </c>
      <c r="G21" s="53">
        <f t="shared" si="1"/>
        <v>5.242463958060295E-2</v>
      </c>
      <c r="H21" s="36">
        <f t="shared" si="0"/>
        <v>617.9</v>
      </c>
      <c r="I21" s="54">
        <f t="shared" si="2"/>
        <v>2.9833333333333378E-2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166.1</v>
      </c>
      <c r="G22" s="53">
        <f t="shared" si="1"/>
        <v>6.7480719794344557E-2</v>
      </c>
      <c r="H22" s="36">
        <f t="shared" si="0"/>
        <v>628.4</v>
      </c>
      <c r="I22" s="54">
        <f t="shared" si="2"/>
        <v>4.3680451752200478E-2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144.9</v>
      </c>
      <c r="G23" s="53">
        <f t="shared" si="1"/>
        <v>5.3818181818181765E-2</v>
      </c>
      <c r="H23" s="36">
        <f t="shared" si="0"/>
        <v>635.79999999999995</v>
      </c>
      <c r="I23" s="54">
        <f t="shared" si="2"/>
        <v>5.404509283819614E-2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169.1</v>
      </c>
      <c r="G24" s="53">
        <f t="shared" si="1"/>
        <v>2.9841656516443438E-2</v>
      </c>
      <c r="H24" s="36">
        <f t="shared" si="0"/>
        <v>640.70000000000005</v>
      </c>
      <c r="I24" s="54">
        <f t="shared" si="2"/>
        <v>5.05000819806527E-2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161.9</v>
      </c>
      <c r="G25" s="53">
        <f t="shared" si="1"/>
        <v>8.0946450809464832E-3</v>
      </c>
      <c r="H25" s="36">
        <f t="shared" si="0"/>
        <v>642</v>
      </c>
      <c r="I25" s="54">
        <f t="shared" si="2"/>
        <v>3.9003074931218684E-2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168.3</v>
      </c>
      <c r="G26" s="53">
        <f t="shared" si="1"/>
        <v>1.3245033112582849E-2</v>
      </c>
      <c r="H26" s="36">
        <f t="shared" si="0"/>
        <v>644.20000000000005</v>
      </c>
      <c r="I26" s="54">
        <f t="shared" si="2"/>
        <v>2.5143220878421468E-2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144.9</v>
      </c>
      <c r="G27" s="53">
        <f t="shared" si="1"/>
        <v>0</v>
      </c>
      <c r="H27" s="36">
        <f t="shared" si="0"/>
        <v>644.20000000000005</v>
      </c>
      <c r="I27" s="54">
        <f t="shared" si="2"/>
        <v>1.3211701793016895E-2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167.1</v>
      </c>
      <c r="G28" s="53">
        <f t="shared" si="1"/>
        <v>-1.1827321111768208E-2</v>
      </c>
      <c r="H28" s="36">
        <f t="shared" si="0"/>
        <v>642.20000000000005</v>
      </c>
      <c r="I28" s="54">
        <f t="shared" si="2"/>
        <v>2.3411893241767068E-3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173.1</v>
      </c>
      <c r="G29" s="53">
        <f t="shared" si="1"/>
        <v>6.9178505250154343E-2</v>
      </c>
      <c r="H29" s="36">
        <f t="shared" si="0"/>
        <v>653.40000000000009</v>
      </c>
      <c r="I29" s="54">
        <f t="shared" si="2"/>
        <v>1.7757009345794605E-2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175.9</v>
      </c>
      <c r="G30" s="53">
        <f t="shared" si="1"/>
        <v>4.5157456922162664E-2</v>
      </c>
      <c r="H30" s="36">
        <f t="shared" si="0"/>
        <v>661</v>
      </c>
      <c r="I30" s="54">
        <f t="shared" si="2"/>
        <v>2.6078857497671359E-2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153.19999999999999</v>
      </c>
      <c r="G31" s="53">
        <f t="shared" si="1"/>
        <v>5.7280883367839763E-2</v>
      </c>
      <c r="H31" s="36">
        <f t="shared" si="0"/>
        <v>669.3</v>
      </c>
      <c r="I31" s="54">
        <f t="shared" si="2"/>
        <v>3.896305495187824E-2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180.7</v>
      </c>
      <c r="G32" s="53">
        <f t="shared" si="1"/>
        <v>8.1388390185517689E-2</v>
      </c>
      <c r="H32" s="36">
        <f t="shared" si="0"/>
        <v>682.9</v>
      </c>
      <c r="I32" s="54">
        <f t="shared" si="2"/>
        <v>6.3375895359701007E-2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173.6</v>
      </c>
      <c r="G33" s="53">
        <f t="shared" si="1"/>
        <v>2.8885037550547832E-3</v>
      </c>
      <c r="H33" s="36">
        <f t="shared" si="0"/>
        <v>683.4</v>
      </c>
      <c r="I33" s="54">
        <f t="shared" si="2"/>
        <v>4.5913682277318513E-2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180.7</v>
      </c>
      <c r="G34" s="53">
        <f t="shared" si="1"/>
        <v>2.7288231949971431E-2</v>
      </c>
      <c r="H34" s="36">
        <f t="shared" si="0"/>
        <v>688.2</v>
      </c>
      <c r="I34" s="54">
        <f t="shared" si="2"/>
        <v>4.1149773071104345E-2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155.19999999999999</v>
      </c>
      <c r="G35" s="53">
        <f t="shared" si="1"/>
        <v>1.3054830287206221E-2</v>
      </c>
      <c r="H35" s="36">
        <f t="shared" si="0"/>
        <v>690.2</v>
      </c>
      <c r="I35" s="54">
        <f t="shared" si="2"/>
        <v>3.122665471388042E-2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185.9</v>
      </c>
      <c r="G36" s="53">
        <f t="shared" si="1"/>
        <v>2.877697841726623E-2</v>
      </c>
      <c r="H36" s="36">
        <f t="shared" si="0"/>
        <v>695.4</v>
      </c>
      <c r="I36" s="54">
        <f t="shared" si="2"/>
        <v>1.8304290525699152E-2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174.1</v>
      </c>
      <c r="G37" s="53">
        <f t="shared" si="1"/>
        <v>2.8801843317971532E-3</v>
      </c>
      <c r="H37" s="36">
        <f t="shared" si="0"/>
        <v>695.9</v>
      </c>
      <c r="I37" s="54">
        <f t="shared" si="2"/>
        <v>1.8290898448931836E-2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189</v>
      </c>
      <c r="G38" s="53">
        <f t="shared" si="1"/>
        <v>4.5932484781405769E-2</v>
      </c>
      <c r="H38" s="36">
        <f t="shared" si="0"/>
        <v>704.2</v>
      </c>
      <c r="I38" s="54">
        <f t="shared" si="2"/>
        <v>2.3249055507120087E-2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155</v>
      </c>
      <c r="G39" s="53">
        <f t="shared" si="1"/>
        <v>-1.2886597938143174E-3</v>
      </c>
      <c r="H39" s="36">
        <f t="shared" si="0"/>
        <v>704</v>
      </c>
      <c r="I39" s="54">
        <f t="shared" si="2"/>
        <v>1.9994204578382968E-2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142.4</v>
      </c>
      <c r="G40" s="53">
        <f t="shared" si="1"/>
        <v>-0.23399677245831096</v>
      </c>
      <c r="H40" s="36">
        <f t="shared" si="0"/>
        <v>660.5</v>
      </c>
      <c r="I40" s="54">
        <f t="shared" si="2"/>
        <v>-5.0186942766752951E-2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165.1</v>
      </c>
      <c r="G41" s="53">
        <f t="shared" si="1"/>
        <v>-5.1694428489373889E-2</v>
      </c>
      <c r="H41" s="36">
        <f t="shared" si="0"/>
        <v>651.5</v>
      </c>
      <c r="I41" s="54">
        <f t="shared" si="2"/>
        <v>-6.3802270441155273E-2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197.7</v>
      </c>
      <c r="G42" s="53">
        <f t="shared" si="1"/>
        <v>4.6031746031745868E-2</v>
      </c>
      <c r="H42" s="36">
        <f t="shared" si="0"/>
        <v>660.2</v>
      </c>
      <c r="I42" s="54">
        <f t="shared" si="2"/>
        <v>-6.2482249360977016E-2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167.1</v>
      </c>
      <c r="G43" s="53">
        <f t="shared" si="1"/>
        <v>7.8064516129032313E-2</v>
      </c>
      <c r="H43" s="36">
        <f t="shared" si="0"/>
        <v>672.3</v>
      </c>
      <c r="I43" s="54">
        <f t="shared" si="2"/>
        <v>-4.5028409090909105E-2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190.8</v>
      </c>
      <c r="G44" s="53">
        <f>+F44/F40-1</f>
        <v>0.3398876404494382</v>
      </c>
      <c r="H44" s="36">
        <f t="shared" si="0"/>
        <v>720.7</v>
      </c>
      <c r="I44" s="54">
        <f t="shared" si="2"/>
        <v>9.1143073429220456E-2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193.9</v>
      </c>
      <c r="G45" s="53">
        <f>+F45/F41-1</f>
        <v>0.17443973349485176</v>
      </c>
      <c r="H45" s="36">
        <f t="shared" si="0"/>
        <v>749.49999999999989</v>
      </c>
      <c r="I45" s="54">
        <f t="shared" si="2"/>
        <v>0.15042210283960067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209.4</v>
      </c>
      <c r="G46" s="53">
        <f t="shared" ref="G46:G49" si="3">+F46/F42-1</f>
        <v>5.918057663125964E-2</v>
      </c>
      <c r="H46" s="36">
        <f t="shared" si="0"/>
        <v>761.19999999999993</v>
      </c>
      <c r="I46" s="54">
        <f t="shared" si="2"/>
        <v>0.15298394425931527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175.1</v>
      </c>
      <c r="G47" s="53">
        <f t="shared" si="3"/>
        <v>4.7875523638539752E-2</v>
      </c>
      <c r="H47" s="36">
        <f t="shared" si="0"/>
        <v>769.2</v>
      </c>
      <c r="I47" s="54">
        <f t="shared" si="2"/>
        <v>0.1441320838911202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192.4</v>
      </c>
      <c r="G48" s="53">
        <f t="shared" si="3"/>
        <v>8.3857442348007627E-3</v>
      </c>
      <c r="H48" s="36">
        <f t="shared" si="0"/>
        <v>770.8</v>
      </c>
      <c r="I48" s="54">
        <f t="shared" si="2"/>
        <v>6.9515748577771541E-2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201.7</v>
      </c>
      <c r="G49" s="53">
        <f t="shared" si="3"/>
        <v>4.0226921093347023E-2</v>
      </c>
      <c r="H49" s="36">
        <f t="shared" si="0"/>
        <v>778.59999999999991</v>
      </c>
      <c r="I49" s="54">
        <f t="shared" si="2"/>
        <v>3.8825883922615212E-2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208.17428588867187</v>
      </c>
      <c r="G50" s="53">
        <f>+F50/F42-1</f>
        <v>5.2980707580535524E-2</v>
      </c>
      <c r="H50" s="36">
        <f t="shared" si="0"/>
        <v>777.37428588867192</v>
      </c>
      <c r="I50" s="55">
        <f t="shared" si="2"/>
        <v>2.1248405003510218E-2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x14ac:dyDescent="0.2">
      <c r="B56" s="51" t="s">
        <v>31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42">
        <v>852134</v>
      </c>
      <c r="G59" s="42">
        <v>850675</v>
      </c>
      <c r="H59" s="42">
        <v>920856</v>
      </c>
      <c r="I59" s="42">
        <v>908579</v>
      </c>
      <c r="J59" s="42">
        <v>914714</v>
      </c>
      <c r="K59" s="42">
        <v>1025465</v>
      </c>
      <c r="L59" s="42">
        <v>1066100</v>
      </c>
      <c r="M59" s="42">
        <v>1199093</v>
      </c>
      <c r="N59" s="42">
        <v>1335490</v>
      </c>
    </row>
    <row r="60" spans="2:16" x14ac:dyDescent="0.2">
      <c r="C60" s="37" t="s">
        <v>19</v>
      </c>
      <c r="D60" s="38"/>
      <c r="E60" s="39"/>
      <c r="F60" s="42">
        <v>18212</v>
      </c>
      <c r="G60" s="42">
        <v>28063</v>
      </c>
      <c r="H60" s="42">
        <v>59254</v>
      </c>
      <c r="I60" s="42">
        <v>55096</v>
      </c>
      <c r="J60" s="42">
        <v>41966</v>
      </c>
      <c r="K60" s="42">
        <v>39744</v>
      </c>
      <c r="L60" s="42">
        <v>42285</v>
      </c>
      <c r="M60" s="42">
        <v>33268</v>
      </c>
      <c r="N60" s="42">
        <v>30853</v>
      </c>
    </row>
    <row r="61" spans="2:16" x14ac:dyDescent="0.2">
      <c r="C61" s="37" t="s">
        <v>20</v>
      </c>
      <c r="D61" s="38"/>
      <c r="E61" s="39"/>
      <c r="F61" s="42">
        <v>33229</v>
      </c>
      <c r="G61" s="42">
        <v>34432</v>
      </c>
      <c r="H61" s="42">
        <v>32792</v>
      </c>
      <c r="I61" s="42">
        <v>32592</v>
      </c>
      <c r="J61" s="42">
        <v>32614</v>
      </c>
      <c r="K61" s="42">
        <v>33833</v>
      </c>
      <c r="L61" s="42">
        <v>34618</v>
      </c>
      <c r="M61" s="42">
        <v>30256</v>
      </c>
      <c r="N61" s="42">
        <v>32547</v>
      </c>
    </row>
    <row r="62" spans="2:16" x14ac:dyDescent="0.2">
      <c r="C62" s="37" t="s">
        <v>21</v>
      </c>
      <c r="D62" s="38"/>
      <c r="E62" s="39"/>
      <c r="F62" s="42">
        <v>1141557</v>
      </c>
      <c r="G62" s="42">
        <v>1116504</v>
      </c>
      <c r="H62" s="42">
        <v>1116558</v>
      </c>
      <c r="I62" s="42">
        <v>1121279</v>
      </c>
      <c r="J62" s="42">
        <v>1119451</v>
      </c>
      <c r="K62" s="42">
        <v>1212165</v>
      </c>
      <c r="L62" s="42">
        <v>1214470</v>
      </c>
      <c r="M62" s="42">
        <v>1065835</v>
      </c>
      <c r="N62" s="42">
        <v>1255388</v>
      </c>
    </row>
    <row r="63" spans="2:16" x14ac:dyDescent="0.2">
      <c r="C63" s="37" t="s">
        <v>22</v>
      </c>
      <c r="D63" s="38"/>
      <c r="E63" s="39"/>
      <c r="F63" s="42">
        <v>101293</v>
      </c>
      <c r="G63" s="42">
        <v>99062</v>
      </c>
      <c r="H63" s="42">
        <v>128245</v>
      </c>
      <c r="I63" s="42">
        <v>127661</v>
      </c>
      <c r="J63" s="42">
        <v>120185</v>
      </c>
      <c r="K63" s="42">
        <v>126664</v>
      </c>
      <c r="L63" s="42">
        <v>132499</v>
      </c>
      <c r="M63" s="42">
        <v>130917</v>
      </c>
      <c r="N63" s="42">
        <v>144365</v>
      </c>
    </row>
    <row r="64" spans="2:16" x14ac:dyDescent="0.2">
      <c r="C64" s="37" t="s">
        <v>23</v>
      </c>
      <c r="D64" s="38"/>
      <c r="E64" s="39"/>
      <c r="F64" s="42">
        <v>927056</v>
      </c>
      <c r="G64" s="42">
        <v>910936</v>
      </c>
      <c r="H64" s="42">
        <v>941878</v>
      </c>
      <c r="I64" s="42">
        <v>939801</v>
      </c>
      <c r="J64" s="42">
        <v>1048099</v>
      </c>
      <c r="K64" s="42">
        <v>978536</v>
      </c>
      <c r="L64" s="42">
        <v>895840</v>
      </c>
      <c r="M64" s="42">
        <v>924516</v>
      </c>
      <c r="N64" s="42">
        <v>1344222</v>
      </c>
    </row>
    <row r="65" spans="2:15" x14ac:dyDescent="0.2">
      <c r="C65" s="37" t="s">
        <v>24</v>
      </c>
      <c r="D65" s="38"/>
      <c r="E65" s="39"/>
      <c r="F65" s="42">
        <v>1995209</v>
      </c>
      <c r="G65" s="42">
        <v>2006578</v>
      </c>
      <c r="H65" s="42">
        <v>2059541</v>
      </c>
      <c r="I65" s="42">
        <v>2105715</v>
      </c>
      <c r="J65" s="42">
        <v>2134161</v>
      </c>
      <c r="K65" s="42">
        <v>2200071</v>
      </c>
      <c r="L65" s="42">
        <v>2256986</v>
      </c>
      <c r="M65" s="42">
        <v>1984712</v>
      </c>
      <c r="N65" s="42">
        <v>2369059</v>
      </c>
    </row>
    <row r="66" spans="2:15" x14ac:dyDescent="0.2">
      <c r="C66" s="37" t="s">
        <v>25</v>
      </c>
      <c r="D66" s="38"/>
      <c r="E66" s="39"/>
      <c r="F66" s="42">
        <v>805300</v>
      </c>
      <c r="G66" s="42">
        <v>821911</v>
      </c>
      <c r="H66" s="42">
        <v>848677</v>
      </c>
      <c r="I66" s="42">
        <v>886807</v>
      </c>
      <c r="J66" s="42">
        <v>904280</v>
      </c>
      <c r="K66" s="42">
        <v>959732</v>
      </c>
      <c r="L66" s="42">
        <v>982504</v>
      </c>
      <c r="M66" s="42">
        <v>758058</v>
      </c>
      <c r="N66" s="42">
        <v>895544</v>
      </c>
    </row>
    <row r="67" spans="2:15" x14ac:dyDescent="0.2">
      <c r="C67" s="37" t="s">
        <v>26</v>
      </c>
      <c r="D67" s="38"/>
      <c r="E67" s="39"/>
      <c r="F67" s="42">
        <v>265929</v>
      </c>
      <c r="G67" s="42">
        <v>278112</v>
      </c>
      <c r="H67" s="42">
        <v>287609</v>
      </c>
      <c r="I67" s="42">
        <v>295491</v>
      </c>
      <c r="J67" s="42">
        <v>297874</v>
      </c>
      <c r="K67" s="42">
        <v>311837</v>
      </c>
      <c r="L67" s="42">
        <v>323358</v>
      </c>
      <c r="M67" s="42">
        <v>160726</v>
      </c>
      <c r="N67" s="42">
        <v>229928</v>
      </c>
    </row>
    <row r="68" spans="2:15" x14ac:dyDescent="0.2">
      <c r="C68" s="37" t="s">
        <v>27</v>
      </c>
      <c r="D68" s="38"/>
      <c r="E68" s="39"/>
      <c r="F68" s="42">
        <v>508484</v>
      </c>
      <c r="G68" s="42">
        <v>546249</v>
      </c>
      <c r="H68" s="42">
        <v>599524</v>
      </c>
      <c r="I68" s="42">
        <v>663412</v>
      </c>
      <c r="J68" s="42">
        <v>710267</v>
      </c>
      <c r="K68" s="42">
        <v>746628</v>
      </c>
      <c r="L68" s="42">
        <v>810585</v>
      </c>
      <c r="M68" s="42">
        <v>873983</v>
      </c>
      <c r="N68" s="42">
        <v>959740</v>
      </c>
    </row>
    <row r="69" spans="2:15" x14ac:dyDescent="0.2">
      <c r="C69" s="37" t="s">
        <v>28</v>
      </c>
      <c r="D69" s="38"/>
      <c r="E69" s="39"/>
      <c r="F69" s="42">
        <v>665910</v>
      </c>
      <c r="G69" s="42">
        <v>702498</v>
      </c>
      <c r="H69" s="42">
        <v>734432</v>
      </c>
      <c r="I69" s="42">
        <v>764005</v>
      </c>
      <c r="J69" s="42">
        <v>784275</v>
      </c>
      <c r="K69" s="42">
        <v>815803</v>
      </c>
      <c r="L69" s="42">
        <v>863328</v>
      </c>
      <c r="M69" s="42">
        <v>887577</v>
      </c>
      <c r="N69" s="42">
        <v>920446</v>
      </c>
    </row>
    <row r="70" spans="2:15" x14ac:dyDescent="0.2">
      <c r="C70" s="37" t="s">
        <v>29</v>
      </c>
      <c r="D70" s="38"/>
      <c r="E70" s="39"/>
      <c r="F70" s="42">
        <v>2824220</v>
      </c>
      <c r="G70" s="42">
        <v>2959918</v>
      </c>
      <c r="H70" s="42">
        <v>3080163</v>
      </c>
      <c r="I70" s="42">
        <v>3179974</v>
      </c>
      <c r="J70" s="42">
        <v>3263597</v>
      </c>
      <c r="K70" s="42">
        <v>3387384</v>
      </c>
      <c r="L70" s="42">
        <v>3490976</v>
      </c>
      <c r="M70" s="42">
        <v>3306842</v>
      </c>
      <c r="N70" s="42">
        <v>3554579</v>
      </c>
    </row>
    <row r="71" spans="2:15" x14ac:dyDescent="0.2">
      <c r="C71" s="45" t="s">
        <v>30</v>
      </c>
      <c r="D71" s="43"/>
      <c r="E71" s="44"/>
      <c r="F71" s="49">
        <v>10138533</v>
      </c>
      <c r="G71" s="49">
        <v>10354938</v>
      </c>
      <c r="H71" s="49">
        <v>10809529</v>
      </c>
      <c r="I71" s="49">
        <v>11080412</v>
      </c>
      <c r="J71" s="49">
        <v>11371483</v>
      </c>
      <c r="K71" s="49">
        <v>11837862</v>
      </c>
      <c r="L71" s="49">
        <v>12113549</v>
      </c>
      <c r="M71" s="49">
        <v>11355783</v>
      </c>
      <c r="N71" s="49">
        <v>13072161</v>
      </c>
    </row>
    <row r="74" spans="2:15" x14ac:dyDescent="0.2">
      <c r="C74" s="26"/>
      <c r="D74" s="26"/>
      <c r="E74" s="26"/>
    </row>
    <row r="75" spans="2:15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18</v>
      </c>
      <c r="D78" s="38"/>
      <c r="E78" s="39"/>
      <c r="F78" s="48">
        <f>F59/F$71*100</f>
        <v>8.4049043387243501</v>
      </c>
      <c r="G78" s="48">
        <f t="shared" ref="G78:N78" si="4">G59/G$71*100</f>
        <v>8.2151626595929397</v>
      </c>
      <c r="H78" s="48">
        <f t="shared" si="4"/>
        <v>8.5189280680037029</v>
      </c>
      <c r="I78" s="48">
        <f t="shared" si="4"/>
        <v>8.1998665753583886</v>
      </c>
      <c r="J78" s="48">
        <f t="shared" si="4"/>
        <v>8.0439288349637437</v>
      </c>
      <c r="K78" s="48">
        <f t="shared" si="4"/>
        <v>8.6625862001094447</v>
      </c>
      <c r="L78" s="48">
        <f t="shared" si="4"/>
        <v>8.8008889880248962</v>
      </c>
      <c r="M78" s="48">
        <f t="shared" si="4"/>
        <v>10.559315900981906</v>
      </c>
      <c r="N78" s="36">
        <f t="shared" si="4"/>
        <v>10.216290940725102</v>
      </c>
      <c r="O78" s="26" t="s">
        <v>18</v>
      </c>
    </row>
    <row r="79" spans="2:15" x14ac:dyDescent="0.2">
      <c r="C79" s="37" t="s">
        <v>19</v>
      </c>
      <c r="D79" s="38"/>
      <c r="E79" s="39"/>
      <c r="F79" s="48">
        <f t="shared" ref="F79:N89" si="5">F60/F$71*100</f>
        <v>0.1796315107915514</v>
      </c>
      <c r="G79" s="48">
        <f t="shared" si="5"/>
        <v>0.27101079697435176</v>
      </c>
      <c r="H79" s="48">
        <f t="shared" si="5"/>
        <v>0.54816449449370086</v>
      </c>
      <c r="I79" s="48">
        <f t="shared" si="5"/>
        <v>0.49723782834067909</v>
      </c>
      <c r="J79" s="48">
        <f t="shared" si="5"/>
        <v>0.36904597227995684</v>
      </c>
      <c r="K79" s="48">
        <f t="shared" si="5"/>
        <v>0.33573630103138558</v>
      </c>
      <c r="L79" s="48">
        <f t="shared" si="5"/>
        <v>0.3490719358959129</v>
      </c>
      <c r="M79" s="48">
        <f t="shared" si="5"/>
        <v>0.2929608640813231</v>
      </c>
      <c r="N79" s="36">
        <f t="shared" si="5"/>
        <v>0.23602065488636501</v>
      </c>
      <c r="O79" s="26" t="s">
        <v>19</v>
      </c>
    </row>
    <row r="80" spans="2:15" x14ac:dyDescent="0.2">
      <c r="C80" s="37" t="s">
        <v>20</v>
      </c>
      <c r="D80" s="38"/>
      <c r="E80" s="39"/>
      <c r="F80" s="48">
        <f t="shared" si="5"/>
        <v>0.32774958665124432</v>
      </c>
      <c r="G80" s="48">
        <f t="shared" si="5"/>
        <v>0.33251768383354879</v>
      </c>
      <c r="H80" s="48">
        <f t="shared" si="5"/>
        <v>0.30336196887024403</v>
      </c>
      <c r="I80" s="48">
        <f t="shared" si="5"/>
        <v>0.29414068718744396</v>
      </c>
      <c r="J80" s="48">
        <f t="shared" si="5"/>
        <v>0.28680515988987537</v>
      </c>
      <c r="K80" s="48">
        <f t="shared" si="5"/>
        <v>0.28580329792660192</v>
      </c>
      <c r="L80" s="48">
        <f t="shared" si="5"/>
        <v>0.2857791717357151</v>
      </c>
      <c r="M80" s="48">
        <f t="shared" si="5"/>
        <v>0.26643693349899339</v>
      </c>
      <c r="N80" s="36">
        <f t="shared" si="5"/>
        <v>0.24897949160815874</v>
      </c>
      <c r="O80" s="26" t="s">
        <v>20</v>
      </c>
    </row>
    <row r="81" spans="3:15" x14ac:dyDescent="0.2">
      <c r="C81" s="37" t="s">
        <v>21</v>
      </c>
      <c r="D81" s="38"/>
      <c r="E81" s="39"/>
      <c r="F81" s="48">
        <f t="shared" si="5"/>
        <v>11.259587555714422</v>
      </c>
      <c r="G81" s="48">
        <f t="shared" si="5"/>
        <v>10.782333993694602</v>
      </c>
      <c r="H81" s="48">
        <f t="shared" si="5"/>
        <v>10.329386229501766</v>
      </c>
      <c r="I81" s="48">
        <f t="shared" si="5"/>
        <v>10.11947028684493</v>
      </c>
      <c r="J81" s="48">
        <f t="shared" si="5"/>
        <v>9.8443712222935211</v>
      </c>
      <c r="K81" s="48">
        <f t="shared" si="5"/>
        <v>10.239729099731015</v>
      </c>
      <c r="L81" s="48">
        <f t="shared" si="5"/>
        <v>10.025715832742328</v>
      </c>
      <c r="M81" s="48">
        <f t="shared" si="5"/>
        <v>9.3858345126883798</v>
      </c>
      <c r="N81" s="36">
        <f t="shared" si="5"/>
        <v>9.6035230900231419</v>
      </c>
      <c r="O81" s="26" t="s">
        <v>21</v>
      </c>
    </row>
    <row r="82" spans="3:15" x14ac:dyDescent="0.2">
      <c r="C82" s="37" t="s">
        <v>22</v>
      </c>
      <c r="D82" s="38"/>
      <c r="E82" s="39"/>
      <c r="F82" s="48">
        <f t="shared" si="5"/>
        <v>0.99908931597894879</v>
      </c>
      <c r="G82" s="48">
        <f t="shared" si="5"/>
        <v>0.95666434700043601</v>
      </c>
      <c r="H82" s="48">
        <f t="shared" si="5"/>
        <v>1.1864069193024045</v>
      </c>
      <c r="I82" s="48">
        <f t="shared" si="5"/>
        <v>1.1521322492340538</v>
      </c>
      <c r="J82" s="48">
        <f t="shared" si="5"/>
        <v>1.0568982075600868</v>
      </c>
      <c r="K82" s="48">
        <f t="shared" si="5"/>
        <v>1.0699905101106939</v>
      </c>
      <c r="L82" s="48">
        <f t="shared" si="5"/>
        <v>1.0938082637879287</v>
      </c>
      <c r="M82" s="48">
        <f t="shared" si="5"/>
        <v>1.1528663413170188</v>
      </c>
      <c r="N82" s="36">
        <f t="shared" si="5"/>
        <v>1.1043698130706927</v>
      </c>
      <c r="O82" s="26" t="s">
        <v>22</v>
      </c>
    </row>
    <row r="83" spans="3:15" x14ac:dyDescent="0.2">
      <c r="C83" s="37" t="s">
        <v>23</v>
      </c>
      <c r="D83" s="38"/>
      <c r="E83" s="39"/>
      <c r="F83" s="48">
        <f t="shared" si="5"/>
        <v>9.1438869903564939</v>
      </c>
      <c r="G83" s="48">
        <f t="shared" si="5"/>
        <v>8.7971168924430057</v>
      </c>
      <c r="H83" s="48">
        <f t="shared" si="5"/>
        <v>8.7134046266030651</v>
      </c>
      <c r="I83" s="48">
        <f t="shared" si="5"/>
        <v>8.4816431013576032</v>
      </c>
      <c r="J83" s="48">
        <f t="shared" si="5"/>
        <v>9.2169068889255694</v>
      </c>
      <c r="K83" s="48">
        <f t="shared" si="5"/>
        <v>8.2661548174830894</v>
      </c>
      <c r="L83" s="48">
        <f t="shared" si="5"/>
        <v>7.3953553991485066</v>
      </c>
      <c r="M83" s="48">
        <f t="shared" si="5"/>
        <v>8.141367266352308</v>
      </c>
      <c r="N83" s="36">
        <f t="shared" si="5"/>
        <v>10.283089383614538</v>
      </c>
      <c r="O83" s="26" t="s">
        <v>23</v>
      </c>
    </row>
    <row r="84" spans="3:15" x14ac:dyDescent="0.2">
      <c r="C84" s="37" t="s">
        <v>24</v>
      </c>
      <c r="D84" s="38"/>
      <c r="E84" s="39"/>
      <c r="F84" s="48">
        <f t="shared" si="5"/>
        <v>19.679464474791374</v>
      </c>
      <c r="G84" s="48">
        <f t="shared" si="5"/>
        <v>19.377981789944084</v>
      </c>
      <c r="H84" s="48">
        <f t="shared" si="5"/>
        <v>19.053013318156601</v>
      </c>
      <c r="I84" s="48">
        <f t="shared" si="5"/>
        <v>19.003941369689141</v>
      </c>
      <c r="J84" s="48">
        <f t="shared" si="5"/>
        <v>18.767657657316992</v>
      </c>
      <c r="K84" s="48">
        <f t="shared" si="5"/>
        <v>18.585036723692166</v>
      </c>
      <c r="L84" s="48">
        <f t="shared" si="5"/>
        <v>18.631913735603</v>
      </c>
      <c r="M84" s="48">
        <f t="shared" si="5"/>
        <v>17.47754426092855</v>
      </c>
      <c r="N84" s="36">
        <f t="shared" si="5"/>
        <v>18.122933155428548</v>
      </c>
      <c r="O84" s="26" t="s">
        <v>24</v>
      </c>
    </row>
    <row r="85" spans="3:15" x14ac:dyDescent="0.2">
      <c r="C85" s="37" t="s">
        <v>25</v>
      </c>
      <c r="D85" s="38"/>
      <c r="E85" s="39"/>
      <c r="F85" s="48">
        <f t="shared" si="5"/>
        <v>7.9429637404149105</v>
      </c>
      <c r="G85" s="48">
        <f t="shared" si="5"/>
        <v>7.9373821456004858</v>
      </c>
      <c r="H85" s="48">
        <f t="shared" si="5"/>
        <v>7.8511931463433786</v>
      </c>
      <c r="I85" s="48">
        <f t="shared" si="5"/>
        <v>8.0033756867524417</v>
      </c>
      <c r="J85" s="48">
        <f t="shared" si="5"/>
        <v>7.952172992739821</v>
      </c>
      <c r="K85" s="48">
        <f t="shared" si="5"/>
        <v>8.1073085663610538</v>
      </c>
      <c r="L85" s="48">
        <f t="shared" si="5"/>
        <v>8.1107856995501475</v>
      </c>
      <c r="M85" s="48">
        <f t="shared" si="5"/>
        <v>6.675523827815308</v>
      </c>
      <c r="N85" s="36">
        <f t="shared" si="5"/>
        <v>6.8507724162822043</v>
      </c>
      <c r="O85" s="26" t="s">
        <v>25</v>
      </c>
    </row>
    <row r="86" spans="3:15" x14ac:dyDescent="0.2">
      <c r="C86" s="37" t="s">
        <v>26</v>
      </c>
      <c r="D86" s="38"/>
      <c r="E86" s="39"/>
      <c r="F86" s="48">
        <f t="shared" si="5"/>
        <v>2.6229534391218134</v>
      </c>
      <c r="G86" s="48">
        <f t="shared" si="5"/>
        <v>2.6857910689566658</v>
      </c>
      <c r="H86" s="48">
        <f t="shared" si="5"/>
        <v>2.6606987223957677</v>
      </c>
      <c r="I86" s="48">
        <f t="shared" si="5"/>
        <v>2.666787119468121</v>
      </c>
      <c r="J86" s="48">
        <f t="shared" si="5"/>
        <v>2.6194824368993914</v>
      </c>
      <c r="K86" s="48">
        <f t="shared" si="5"/>
        <v>2.6342341209924562</v>
      </c>
      <c r="L86" s="48">
        <f t="shared" si="5"/>
        <v>2.6693911090795934</v>
      </c>
      <c r="M86" s="48">
        <f t="shared" si="5"/>
        <v>1.4153669544407463</v>
      </c>
      <c r="N86" s="36">
        <f t="shared" si="5"/>
        <v>1.7589134650345877</v>
      </c>
      <c r="O86" s="26" t="s">
        <v>26</v>
      </c>
    </row>
    <row r="87" spans="3:15" x14ac:dyDescent="0.2">
      <c r="C87" s="37" t="s">
        <v>27</v>
      </c>
      <c r="D87" s="38"/>
      <c r="E87" s="39"/>
      <c r="F87" s="48">
        <f t="shared" si="5"/>
        <v>5.0153607035652987</v>
      </c>
      <c r="G87" s="48">
        <f t="shared" si="5"/>
        <v>5.2752512859082303</v>
      </c>
      <c r="H87" s="48">
        <f t="shared" si="5"/>
        <v>5.5462546055429423</v>
      </c>
      <c r="I87" s="48">
        <f t="shared" si="5"/>
        <v>5.9872502935811411</v>
      </c>
      <c r="J87" s="48">
        <f t="shared" si="5"/>
        <v>6.2460366866836985</v>
      </c>
      <c r="K87" s="48">
        <f t="shared" si="5"/>
        <v>6.3071186334153913</v>
      </c>
      <c r="L87" s="48">
        <f t="shared" si="5"/>
        <v>6.6915567023338909</v>
      </c>
      <c r="M87" s="48">
        <f t="shared" si="5"/>
        <v>7.6963693300585261</v>
      </c>
      <c r="N87" s="36">
        <f t="shared" si="5"/>
        <v>7.341861839063947</v>
      </c>
      <c r="O87" s="26" t="s">
        <v>27</v>
      </c>
    </row>
    <row r="88" spans="3:15" x14ac:dyDescent="0.2">
      <c r="C88" s="37" t="s">
        <v>28</v>
      </c>
      <c r="D88" s="38"/>
      <c r="E88" s="39"/>
      <c r="F88" s="48">
        <f t="shared" si="5"/>
        <v>6.5681100017132659</v>
      </c>
      <c r="G88" s="48">
        <f t="shared" si="5"/>
        <v>6.7841835460531001</v>
      </c>
      <c r="H88" s="48">
        <f t="shared" si="5"/>
        <v>6.7943015833529836</v>
      </c>
      <c r="I88" s="48">
        <f t="shared" si="5"/>
        <v>6.8950955975283224</v>
      </c>
      <c r="J88" s="48">
        <f t="shared" si="5"/>
        <v>6.8968576921761215</v>
      </c>
      <c r="K88" s="48">
        <f t="shared" si="5"/>
        <v>6.8914724635242415</v>
      </c>
      <c r="L88" s="48">
        <f t="shared" si="5"/>
        <v>7.1269617186507439</v>
      </c>
      <c r="M88" s="48">
        <f t="shared" si="5"/>
        <v>7.8160792611130372</v>
      </c>
      <c r="N88" s="36">
        <f t="shared" si="5"/>
        <v>7.0412688460614898</v>
      </c>
      <c r="O88" s="26" t="s">
        <v>28</v>
      </c>
    </row>
    <row r="89" spans="3:15" x14ac:dyDescent="0.2">
      <c r="C89" s="37" t="s">
        <v>29</v>
      </c>
      <c r="D89" s="38"/>
      <c r="E89" s="39"/>
      <c r="F89" s="48">
        <f t="shared" si="5"/>
        <v>27.856298342176327</v>
      </c>
      <c r="G89" s="48">
        <f t="shared" si="5"/>
        <v>28.584603789998546</v>
      </c>
      <c r="H89" s="48">
        <f t="shared" si="5"/>
        <v>28.494886317433444</v>
      </c>
      <c r="I89" s="48">
        <f t="shared" si="5"/>
        <v>28.699059204657733</v>
      </c>
      <c r="J89" s="48">
        <f t="shared" si="5"/>
        <v>28.699836248271222</v>
      </c>
      <c r="K89" s="48">
        <f t="shared" si="5"/>
        <v>28.614829265622461</v>
      </c>
      <c r="L89" s="48">
        <f t="shared" si="5"/>
        <v>28.818771443447332</v>
      </c>
      <c r="M89" s="48">
        <f t="shared" si="5"/>
        <v>29.120334546723903</v>
      </c>
      <c r="N89" s="36">
        <f t="shared" si="5"/>
        <v>27.191976904201226</v>
      </c>
    </row>
    <row r="90" spans="3:15" x14ac:dyDescent="0.2">
      <c r="C90" s="45" t="s">
        <v>30</v>
      </c>
      <c r="D90" s="43"/>
      <c r="E90" s="44"/>
      <c r="F90" s="50">
        <f>SUM(F78:F89)</f>
        <v>100</v>
      </c>
      <c r="G90" s="50">
        <f t="shared" ref="G90:N90" si="6">SUM(G78:G89)</f>
        <v>100</v>
      </c>
      <c r="H90" s="50">
        <f t="shared" si="6"/>
        <v>100</v>
      </c>
      <c r="I90" s="50">
        <f t="shared" si="6"/>
        <v>100</v>
      </c>
      <c r="J90" s="50">
        <f t="shared" si="6"/>
        <v>100</v>
      </c>
      <c r="K90" s="50">
        <f t="shared" si="6"/>
        <v>100</v>
      </c>
      <c r="L90" s="50">
        <f t="shared" si="6"/>
        <v>100</v>
      </c>
      <c r="M90" s="50">
        <f t="shared" si="6"/>
        <v>100</v>
      </c>
      <c r="N90" s="50">
        <f t="shared" si="6"/>
        <v>100</v>
      </c>
    </row>
  </sheetData>
  <mergeCells count="1">
    <mergeCell ref="B2:P3"/>
  </mergeCells>
  <conditionalFormatting sqref="N78:N8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{89354CD1-0D0C-499E-8657-30B53EAC71AF}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354CD1-0D0C-499E-8657-30B53EAC71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zoomScale="85" zoomScaleNormal="85" workbookViewId="0">
      <selection activeCell="O80" sqref="O80"/>
    </sheetView>
  </sheetViews>
  <sheetFormatPr baseColWidth="10" defaultColWidth="0" defaultRowHeight="12" x14ac:dyDescent="0.2"/>
  <cols>
    <col min="1" max="1" width="11.7109375" style="23" customWidth="1"/>
    <col min="2" max="5" width="11.28515625" style="23" customWidth="1"/>
    <col min="6" max="6" width="12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0" width="11.28515625" style="23" customWidth="1"/>
    <col min="11" max="12" width="12.5703125" style="23" customWidth="1"/>
    <col min="13" max="13" width="13.85546875" style="23" customWidth="1"/>
    <col min="14" max="14" width="14.7109375" style="23" customWidth="1"/>
    <col min="15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11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133.1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144.4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136.19999999999999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147.30000000000001</v>
      </c>
      <c r="G14" s="32"/>
      <c r="H14" s="36">
        <f>+SUM(F11:F14)</f>
        <v>561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143.19999999999999</v>
      </c>
      <c r="G15" s="53">
        <f>+F15/F11-1</f>
        <v>7.5882794891059424E-2</v>
      </c>
      <c r="H15" s="36">
        <f t="shared" ref="H15:H50" si="0">+SUM(F12:F15)</f>
        <v>571.1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143.9</v>
      </c>
      <c r="G16" s="53">
        <f t="shared" ref="G16:G43" si="1">+F16/F12-1</f>
        <v>-3.4626038781163659E-3</v>
      </c>
      <c r="H16" s="36">
        <f t="shared" si="0"/>
        <v>570.6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148.19999999999999</v>
      </c>
      <c r="G17" s="53">
        <f t="shared" si="1"/>
        <v>8.8105726872246715E-2</v>
      </c>
      <c r="H17" s="36">
        <f t="shared" si="0"/>
        <v>582.59999999999991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157.4</v>
      </c>
      <c r="G18" s="53">
        <f t="shared" si="1"/>
        <v>6.8567549219280322E-2</v>
      </c>
      <c r="H18" s="36">
        <f t="shared" si="0"/>
        <v>592.70000000000005</v>
      </c>
      <c r="I18" s="54">
        <f>+H18/H14-1</f>
        <v>5.6506238859180158E-2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142.4</v>
      </c>
      <c r="G19" s="53">
        <f t="shared" si="1"/>
        <v>-5.5865921787707773E-3</v>
      </c>
      <c r="H19" s="36">
        <f t="shared" si="0"/>
        <v>591.9</v>
      </c>
      <c r="I19" s="54">
        <f t="shared" ref="I19:I50" si="2">+H19/H15-1</f>
        <v>3.6420942041673898E-2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148.69999999999999</v>
      </c>
      <c r="G20" s="53">
        <f t="shared" si="1"/>
        <v>3.3356497567755161E-2</v>
      </c>
      <c r="H20" s="36">
        <f t="shared" si="0"/>
        <v>596.70000000000005</v>
      </c>
      <c r="I20" s="54">
        <f t="shared" si="2"/>
        <v>4.5741324921135584E-2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146.19999999999999</v>
      </c>
      <c r="G21" s="53">
        <f t="shared" si="1"/>
        <v>-1.3495276653171406E-2</v>
      </c>
      <c r="H21" s="36">
        <f t="shared" si="0"/>
        <v>594.70000000000005</v>
      </c>
      <c r="I21" s="54">
        <f t="shared" si="2"/>
        <v>2.0768966700995817E-2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159.1</v>
      </c>
      <c r="G22" s="53">
        <f t="shared" si="1"/>
        <v>1.0800508259212194E-2</v>
      </c>
      <c r="H22" s="36">
        <f t="shared" si="0"/>
        <v>596.4</v>
      </c>
      <c r="I22" s="54">
        <f t="shared" si="2"/>
        <v>6.2426185253920963E-3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140.9</v>
      </c>
      <c r="G23" s="53">
        <f t="shared" si="1"/>
        <v>-1.0533707865168496E-2</v>
      </c>
      <c r="H23" s="36">
        <f t="shared" si="0"/>
        <v>594.9</v>
      </c>
      <c r="I23" s="54">
        <f t="shared" si="2"/>
        <v>5.0684237202229809E-3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148.19999999999999</v>
      </c>
      <c r="G24" s="53">
        <f t="shared" si="1"/>
        <v>-3.3624747814391398E-3</v>
      </c>
      <c r="H24" s="36">
        <f t="shared" si="0"/>
        <v>594.39999999999986</v>
      </c>
      <c r="I24" s="54">
        <f t="shared" si="2"/>
        <v>-3.8545332662982545E-3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142.80000000000001</v>
      </c>
      <c r="G25" s="53">
        <f t="shared" si="1"/>
        <v>-2.3255813953488191E-2</v>
      </c>
      <c r="H25" s="36">
        <f t="shared" si="0"/>
        <v>591</v>
      </c>
      <c r="I25" s="54">
        <f t="shared" si="2"/>
        <v>-6.2216243484110034E-3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166.3</v>
      </c>
      <c r="G26" s="53">
        <f t="shared" si="1"/>
        <v>4.5254556882464048E-2</v>
      </c>
      <c r="H26" s="36">
        <f t="shared" si="0"/>
        <v>598.20000000000005</v>
      </c>
      <c r="I26" s="54">
        <f t="shared" si="2"/>
        <v>3.0181086519116551E-3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133.5</v>
      </c>
      <c r="G27" s="53">
        <f t="shared" si="1"/>
        <v>-5.2519517388218584E-2</v>
      </c>
      <c r="H27" s="36">
        <f t="shared" si="0"/>
        <v>590.79999999999995</v>
      </c>
      <c r="I27" s="54">
        <f t="shared" si="2"/>
        <v>-6.8919146074970516E-3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147.1</v>
      </c>
      <c r="G28" s="53">
        <f t="shared" si="1"/>
        <v>-7.422402159244279E-3</v>
      </c>
      <c r="H28" s="36">
        <f t="shared" si="0"/>
        <v>589.70000000000005</v>
      </c>
      <c r="I28" s="54">
        <f t="shared" si="2"/>
        <v>-7.907133243606701E-3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143.5</v>
      </c>
      <c r="G29" s="53">
        <f t="shared" si="1"/>
        <v>4.9019607843137081E-3</v>
      </c>
      <c r="H29" s="36">
        <f t="shared" si="0"/>
        <v>590.4</v>
      </c>
      <c r="I29" s="54">
        <f t="shared" si="2"/>
        <v>-1.0152284263960087E-3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159.9</v>
      </c>
      <c r="G30" s="53">
        <f t="shared" si="1"/>
        <v>-3.8484666265784728E-2</v>
      </c>
      <c r="H30" s="36">
        <f t="shared" si="0"/>
        <v>584</v>
      </c>
      <c r="I30" s="54">
        <f t="shared" si="2"/>
        <v>-2.3737880307589498E-2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145.30000000000001</v>
      </c>
      <c r="G31" s="53">
        <f t="shared" si="1"/>
        <v>8.8389513108614315E-2</v>
      </c>
      <c r="H31" s="36">
        <f t="shared" si="0"/>
        <v>595.79999999999995</v>
      </c>
      <c r="I31" s="54">
        <f t="shared" si="2"/>
        <v>8.4631008801625551E-3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158.6</v>
      </c>
      <c r="G32" s="53">
        <f t="shared" si="1"/>
        <v>7.8178110129163869E-2</v>
      </c>
      <c r="H32" s="36">
        <f t="shared" si="0"/>
        <v>607.29999999999995</v>
      </c>
      <c r="I32" s="54">
        <f t="shared" si="2"/>
        <v>2.9845684246226689E-2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151.1</v>
      </c>
      <c r="G33" s="53">
        <f t="shared" si="1"/>
        <v>5.2961672473867516E-2</v>
      </c>
      <c r="H33" s="36">
        <f t="shared" si="0"/>
        <v>614.90000000000009</v>
      </c>
      <c r="I33" s="54">
        <f t="shared" si="2"/>
        <v>4.1497289972900031E-2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169.6</v>
      </c>
      <c r="G34" s="53">
        <f t="shared" si="1"/>
        <v>6.0662914321450767E-2</v>
      </c>
      <c r="H34" s="36">
        <f t="shared" si="0"/>
        <v>624.6</v>
      </c>
      <c r="I34" s="54">
        <f t="shared" si="2"/>
        <v>6.9520547945205458E-2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151.6</v>
      </c>
      <c r="G35" s="53">
        <f t="shared" si="1"/>
        <v>4.3358568479008763E-2</v>
      </c>
      <c r="H35" s="36">
        <f t="shared" si="0"/>
        <v>630.9</v>
      </c>
      <c r="I35" s="54">
        <f t="shared" si="2"/>
        <v>5.8912386706948761E-2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164.1</v>
      </c>
      <c r="G36" s="53">
        <f t="shared" si="1"/>
        <v>3.4678436317780559E-2</v>
      </c>
      <c r="H36" s="36">
        <f t="shared" si="0"/>
        <v>636.4</v>
      </c>
      <c r="I36" s="54">
        <f t="shared" si="2"/>
        <v>4.7917009715132686E-2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162.1</v>
      </c>
      <c r="G37" s="53">
        <f t="shared" si="1"/>
        <v>7.2799470549305134E-2</v>
      </c>
      <c r="H37" s="36">
        <f t="shared" si="0"/>
        <v>647.4</v>
      </c>
      <c r="I37" s="54">
        <f t="shared" si="2"/>
        <v>5.2854122621564192E-2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174.4</v>
      </c>
      <c r="G38" s="53">
        <f t="shared" si="1"/>
        <v>2.8301886792452935E-2</v>
      </c>
      <c r="H38" s="36">
        <f t="shared" si="0"/>
        <v>652.19999999999993</v>
      </c>
      <c r="I38" s="54">
        <f t="shared" si="2"/>
        <v>4.4188280499519506E-2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147.19999999999999</v>
      </c>
      <c r="G39" s="53">
        <f t="shared" si="1"/>
        <v>-2.9023746701847042E-2</v>
      </c>
      <c r="H39" s="36">
        <f t="shared" si="0"/>
        <v>647.79999999999995</v>
      </c>
      <c r="I39" s="54">
        <f t="shared" si="2"/>
        <v>2.6787129497543249E-2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112.2</v>
      </c>
      <c r="G40" s="53">
        <f t="shared" si="1"/>
        <v>-0.31627056672760512</v>
      </c>
      <c r="H40" s="36">
        <f t="shared" si="0"/>
        <v>595.9</v>
      </c>
      <c r="I40" s="54">
        <f t="shared" si="2"/>
        <v>-6.3639220615964831E-2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150.5</v>
      </c>
      <c r="G41" s="53">
        <f t="shared" si="1"/>
        <v>-7.1560764959901269E-2</v>
      </c>
      <c r="H41" s="36">
        <f t="shared" si="0"/>
        <v>584.29999999999995</v>
      </c>
      <c r="I41" s="54">
        <f t="shared" si="2"/>
        <v>-9.7466790237874634E-2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181.2</v>
      </c>
      <c r="G42" s="53">
        <f t="shared" si="1"/>
        <v>3.8990825688073327E-2</v>
      </c>
      <c r="H42" s="36">
        <f t="shared" si="0"/>
        <v>591.09999999999991</v>
      </c>
      <c r="I42" s="54">
        <f t="shared" si="2"/>
        <v>-9.3682919349892702E-2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156.69999999999999</v>
      </c>
      <c r="G43" s="53">
        <f t="shared" si="1"/>
        <v>6.4538043478260976E-2</v>
      </c>
      <c r="H43" s="36">
        <f t="shared" si="0"/>
        <v>600.59999999999991</v>
      </c>
      <c r="I43" s="54">
        <f t="shared" si="2"/>
        <v>-7.2861994442729339E-2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161.9</v>
      </c>
      <c r="G44" s="53">
        <f>+F44/F40-1</f>
        <v>0.44295900178253111</v>
      </c>
      <c r="H44" s="36">
        <f t="shared" si="0"/>
        <v>650.29999999999995</v>
      </c>
      <c r="I44" s="54">
        <f t="shared" si="2"/>
        <v>9.129048498070147E-2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165.9</v>
      </c>
      <c r="G45" s="53">
        <f>+F45/F41-1</f>
        <v>0.10232558139534897</v>
      </c>
      <c r="H45" s="36">
        <f t="shared" si="0"/>
        <v>665.69999999999993</v>
      </c>
      <c r="I45" s="54">
        <f t="shared" si="2"/>
        <v>0.13931199726168053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179</v>
      </c>
      <c r="G46" s="53">
        <f t="shared" ref="G46:G49" si="3">+F46/F42-1</f>
        <v>-1.2141280353200834E-2</v>
      </c>
      <c r="H46" s="36">
        <f t="shared" si="0"/>
        <v>663.5</v>
      </c>
      <c r="I46" s="54">
        <f t="shared" si="2"/>
        <v>0.12248350532904762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152</v>
      </c>
      <c r="G47" s="53">
        <f t="shared" si="3"/>
        <v>-2.9993618379068221E-2</v>
      </c>
      <c r="H47" s="36">
        <f t="shared" si="0"/>
        <v>658.8</v>
      </c>
      <c r="I47" s="54">
        <f t="shared" si="2"/>
        <v>9.6903096903097063E-2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159.19999999999999</v>
      </c>
      <c r="G48" s="53">
        <f t="shared" si="3"/>
        <v>-1.6676961087090936E-2</v>
      </c>
      <c r="H48" s="36">
        <f t="shared" si="0"/>
        <v>656.09999999999991</v>
      </c>
      <c r="I48" s="54">
        <f t="shared" si="2"/>
        <v>8.9189604797785815E-3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160.5</v>
      </c>
      <c r="G49" s="53">
        <f t="shared" si="3"/>
        <v>-3.2549728752260476E-2</v>
      </c>
      <c r="H49" s="36">
        <f t="shared" si="0"/>
        <v>650.70000000000005</v>
      </c>
      <c r="I49" s="54">
        <f t="shared" si="2"/>
        <v>-2.2532672374943497E-2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175.62361145019531</v>
      </c>
      <c r="G50" s="53">
        <f>+F50/F42-1</f>
        <v>-3.077477124616268E-2</v>
      </c>
      <c r="H50" s="36">
        <f t="shared" si="0"/>
        <v>647.32361145019536</v>
      </c>
      <c r="I50" s="55">
        <f t="shared" si="2"/>
        <v>-2.4380389675666359E-2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x14ac:dyDescent="0.2">
      <c r="B56" s="51" t="s">
        <v>31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42">
        <v>1632072</v>
      </c>
      <c r="G59" s="42">
        <v>1443523</v>
      </c>
      <c r="H59" s="42">
        <v>1636706</v>
      </c>
      <c r="I59" s="42">
        <v>1874228</v>
      </c>
      <c r="J59" s="42">
        <v>1494771</v>
      </c>
      <c r="K59" s="42">
        <v>1631192</v>
      </c>
      <c r="L59" s="42">
        <v>1696856</v>
      </c>
      <c r="M59" s="42">
        <v>1839895</v>
      </c>
      <c r="N59" s="42">
        <v>2022850</v>
      </c>
    </row>
    <row r="60" spans="2:16" x14ac:dyDescent="0.2">
      <c r="C60" s="37" t="s">
        <v>19</v>
      </c>
      <c r="D60" s="38"/>
      <c r="E60" s="39"/>
      <c r="F60" s="42">
        <v>458369</v>
      </c>
      <c r="G60" s="42">
        <v>508518</v>
      </c>
      <c r="H60" s="42">
        <v>493948</v>
      </c>
      <c r="I60" s="42">
        <v>401694</v>
      </c>
      <c r="J60" s="42">
        <v>419508</v>
      </c>
      <c r="K60" s="42">
        <v>454195</v>
      </c>
      <c r="L60" s="42">
        <v>494416</v>
      </c>
      <c r="M60" s="42">
        <v>515701</v>
      </c>
      <c r="N60" s="42">
        <v>511549</v>
      </c>
    </row>
    <row r="61" spans="2:16" x14ac:dyDescent="0.2">
      <c r="C61" s="37" t="s">
        <v>20</v>
      </c>
      <c r="D61" s="38"/>
      <c r="E61" s="39"/>
      <c r="F61" s="42">
        <v>2213056</v>
      </c>
      <c r="G61" s="42">
        <v>2961462</v>
      </c>
      <c r="H61" s="42">
        <v>2391478</v>
      </c>
      <c r="I61" s="42">
        <v>2117748</v>
      </c>
      <c r="J61" s="42">
        <v>1894570</v>
      </c>
      <c r="K61" s="42">
        <v>1963846</v>
      </c>
      <c r="L61" s="42">
        <v>2020362</v>
      </c>
      <c r="M61" s="42">
        <v>1835441</v>
      </c>
      <c r="N61" s="42">
        <v>1768410</v>
      </c>
    </row>
    <row r="62" spans="2:16" x14ac:dyDescent="0.2">
      <c r="C62" s="37" t="s">
        <v>21</v>
      </c>
      <c r="D62" s="38"/>
      <c r="E62" s="39"/>
      <c r="F62" s="42">
        <v>2867489</v>
      </c>
      <c r="G62" s="42">
        <v>2861211</v>
      </c>
      <c r="H62" s="42">
        <v>2820176</v>
      </c>
      <c r="I62" s="42">
        <v>2770006</v>
      </c>
      <c r="J62" s="42">
        <v>2719968</v>
      </c>
      <c r="K62" s="42">
        <v>2950612</v>
      </c>
      <c r="L62" s="42">
        <v>2974029</v>
      </c>
      <c r="M62" s="42">
        <v>2343998</v>
      </c>
      <c r="N62" s="42">
        <v>2564278</v>
      </c>
    </row>
    <row r="63" spans="2:16" x14ac:dyDescent="0.2">
      <c r="C63" s="37" t="s">
        <v>22</v>
      </c>
      <c r="D63" s="38"/>
      <c r="E63" s="39"/>
      <c r="F63" s="42">
        <v>223464</v>
      </c>
      <c r="G63" s="42">
        <v>284763</v>
      </c>
      <c r="H63" s="42">
        <v>331110</v>
      </c>
      <c r="I63" s="42">
        <v>317449</v>
      </c>
      <c r="J63" s="42">
        <v>298297</v>
      </c>
      <c r="K63" s="42">
        <v>361714</v>
      </c>
      <c r="L63" s="42">
        <v>383915</v>
      </c>
      <c r="M63" s="42">
        <v>382189</v>
      </c>
      <c r="N63" s="42">
        <v>414031</v>
      </c>
    </row>
    <row r="64" spans="2:16" x14ac:dyDescent="0.2">
      <c r="C64" s="37" t="s">
        <v>23</v>
      </c>
      <c r="D64" s="38"/>
      <c r="E64" s="39"/>
      <c r="F64" s="42">
        <v>1293558</v>
      </c>
      <c r="G64" s="42">
        <v>1372454</v>
      </c>
      <c r="H64" s="42">
        <v>1509409</v>
      </c>
      <c r="I64" s="42">
        <v>1388677</v>
      </c>
      <c r="J64" s="42">
        <v>1331474</v>
      </c>
      <c r="K64" s="42">
        <v>1630792</v>
      </c>
      <c r="L64" s="42">
        <v>1877755</v>
      </c>
      <c r="M64" s="42">
        <v>1846750</v>
      </c>
      <c r="N64" s="42">
        <v>2514360</v>
      </c>
    </row>
    <row r="65" spans="2:15" x14ac:dyDescent="0.2">
      <c r="C65" s="37" t="s">
        <v>24</v>
      </c>
      <c r="D65" s="38"/>
      <c r="E65" s="39"/>
      <c r="F65" s="42">
        <v>2467831</v>
      </c>
      <c r="G65" s="42">
        <v>2484265</v>
      </c>
      <c r="H65" s="42">
        <v>2537445</v>
      </c>
      <c r="I65" s="42">
        <v>2606651</v>
      </c>
      <c r="J65" s="42">
        <v>2646888</v>
      </c>
      <c r="K65" s="42">
        <v>2732164</v>
      </c>
      <c r="L65" s="42">
        <v>2803471</v>
      </c>
      <c r="M65" s="42">
        <v>2397730</v>
      </c>
      <c r="N65" s="42">
        <v>2880748</v>
      </c>
    </row>
    <row r="66" spans="2:15" x14ac:dyDescent="0.2">
      <c r="C66" s="37" t="s">
        <v>25</v>
      </c>
      <c r="D66" s="38"/>
      <c r="E66" s="39"/>
      <c r="F66" s="42">
        <v>1244555</v>
      </c>
      <c r="G66" s="42">
        <v>1276300</v>
      </c>
      <c r="H66" s="42">
        <v>1323820</v>
      </c>
      <c r="I66" s="42">
        <v>1368667</v>
      </c>
      <c r="J66" s="42">
        <v>1415854</v>
      </c>
      <c r="K66" s="42">
        <v>1509435</v>
      </c>
      <c r="L66" s="42">
        <v>1558730</v>
      </c>
      <c r="M66" s="42">
        <v>1087926</v>
      </c>
      <c r="N66" s="42">
        <v>1228660</v>
      </c>
    </row>
    <row r="67" spans="2:15" x14ac:dyDescent="0.2">
      <c r="C67" s="37" t="s">
        <v>26</v>
      </c>
      <c r="D67" s="38"/>
      <c r="E67" s="39"/>
      <c r="F67" s="42">
        <v>404392</v>
      </c>
      <c r="G67" s="42">
        <v>417801</v>
      </c>
      <c r="H67" s="42">
        <v>431744</v>
      </c>
      <c r="I67" s="42">
        <v>448454</v>
      </c>
      <c r="J67" s="42">
        <v>456771</v>
      </c>
      <c r="K67" s="42">
        <v>478227</v>
      </c>
      <c r="L67" s="42">
        <v>501055</v>
      </c>
      <c r="M67" s="42">
        <v>261226</v>
      </c>
      <c r="N67" s="42">
        <v>367623</v>
      </c>
    </row>
    <row r="68" spans="2:15" x14ac:dyDescent="0.2">
      <c r="C68" s="37" t="s">
        <v>27</v>
      </c>
      <c r="D68" s="38"/>
      <c r="E68" s="39"/>
      <c r="F68" s="42">
        <v>479526</v>
      </c>
      <c r="G68" s="42">
        <v>527349</v>
      </c>
      <c r="H68" s="42">
        <v>579372</v>
      </c>
      <c r="I68" s="42">
        <v>638874</v>
      </c>
      <c r="J68" s="42">
        <v>694685</v>
      </c>
      <c r="K68" s="42">
        <v>736917</v>
      </c>
      <c r="L68" s="42">
        <v>798956</v>
      </c>
      <c r="M68" s="42">
        <v>860833</v>
      </c>
      <c r="N68" s="42">
        <v>929186</v>
      </c>
    </row>
    <row r="69" spans="2:15" x14ac:dyDescent="0.2">
      <c r="C69" s="37" t="s">
        <v>28</v>
      </c>
      <c r="D69" s="38"/>
      <c r="E69" s="39"/>
      <c r="F69" s="42">
        <v>990500</v>
      </c>
      <c r="G69" s="42">
        <v>1053804</v>
      </c>
      <c r="H69" s="42">
        <v>1091054</v>
      </c>
      <c r="I69" s="42">
        <v>1142032</v>
      </c>
      <c r="J69" s="42">
        <v>1158249</v>
      </c>
      <c r="K69" s="42">
        <v>1207441</v>
      </c>
      <c r="L69" s="42">
        <v>1253825</v>
      </c>
      <c r="M69" s="42">
        <v>1299359</v>
      </c>
      <c r="N69" s="42">
        <v>1338563</v>
      </c>
    </row>
    <row r="70" spans="2:15" x14ac:dyDescent="0.2">
      <c r="C70" s="37" t="s">
        <v>29</v>
      </c>
      <c r="D70" s="38"/>
      <c r="E70" s="39"/>
      <c r="F70" s="42">
        <v>3471970</v>
      </c>
      <c r="G70" s="42">
        <v>3558993</v>
      </c>
      <c r="H70" s="42">
        <v>3720409</v>
      </c>
      <c r="I70" s="42">
        <v>3850389</v>
      </c>
      <c r="J70" s="42">
        <v>3942076</v>
      </c>
      <c r="K70" s="42">
        <v>4101898</v>
      </c>
      <c r="L70" s="42">
        <v>4262886</v>
      </c>
      <c r="M70" s="42">
        <v>4023983</v>
      </c>
      <c r="N70" s="42">
        <v>4330120</v>
      </c>
    </row>
    <row r="71" spans="2:15" x14ac:dyDescent="0.2">
      <c r="C71" s="45" t="s">
        <v>30</v>
      </c>
      <c r="D71" s="43"/>
      <c r="E71" s="44"/>
      <c r="F71" s="49">
        <v>17746782</v>
      </c>
      <c r="G71" s="49">
        <v>18750443</v>
      </c>
      <c r="H71" s="49">
        <v>18866671</v>
      </c>
      <c r="I71" s="49">
        <v>18924869</v>
      </c>
      <c r="J71" s="49">
        <v>18473111</v>
      </c>
      <c r="K71" s="49">
        <v>19758433</v>
      </c>
      <c r="L71" s="49">
        <v>20626256</v>
      </c>
      <c r="M71" s="49">
        <v>18695031</v>
      </c>
      <c r="N71" s="49">
        <v>20870378</v>
      </c>
    </row>
    <row r="74" spans="2:15" x14ac:dyDescent="0.2">
      <c r="C74" s="26"/>
      <c r="D74" s="26"/>
      <c r="E74" s="26"/>
    </row>
    <row r="75" spans="2:15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18</v>
      </c>
      <c r="D78" s="38"/>
      <c r="E78" s="39"/>
      <c r="F78" s="48">
        <f>F59/F$71*100</f>
        <v>9.1964391065377384</v>
      </c>
      <c r="G78" s="48">
        <f t="shared" ref="G78:N78" si="4">G59/G$71*100</f>
        <v>7.6986074409015295</v>
      </c>
      <c r="H78" s="48">
        <f t="shared" si="4"/>
        <v>8.6751181488244544</v>
      </c>
      <c r="I78" s="48">
        <f t="shared" si="4"/>
        <v>9.903519015111808</v>
      </c>
      <c r="J78" s="48">
        <f t="shared" si="4"/>
        <v>8.0916040617089351</v>
      </c>
      <c r="K78" s="48">
        <f t="shared" si="4"/>
        <v>8.2556749313065456</v>
      </c>
      <c r="L78" s="48">
        <f t="shared" si="4"/>
        <v>8.2266796262007027</v>
      </c>
      <c r="M78" s="48">
        <f t="shared" si="4"/>
        <v>9.8416258309494111</v>
      </c>
      <c r="N78" s="36">
        <f t="shared" si="4"/>
        <v>9.692445436302112</v>
      </c>
      <c r="O78" s="26" t="s">
        <v>18</v>
      </c>
    </row>
    <row r="79" spans="2:15" x14ac:dyDescent="0.2">
      <c r="C79" s="37" t="s">
        <v>19</v>
      </c>
      <c r="D79" s="38"/>
      <c r="E79" s="39"/>
      <c r="F79" s="48">
        <f t="shared" ref="F79:N89" si="5">F60/F$71*100</f>
        <v>2.5828288193318656</v>
      </c>
      <c r="G79" s="48">
        <f t="shared" si="5"/>
        <v>2.7120319237257489</v>
      </c>
      <c r="H79" s="48">
        <f t="shared" si="5"/>
        <v>2.6180983385993213</v>
      </c>
      <c r="I79" s="48">
        <f t="shared" si="5"/>
        <v>2.1225721562458371</v>
      </c>
      <c r="J79" s="48">
        <f t="shared" si="5"/>
        <v>2.2709114885955053</v>
      </c>
      <c r="K79" s="48">
        <f t="shared" si="5"/>
        <v>2.2987399861112467</v>
      </c>
      <c r="L79" s="48">
        <f t="shared" si="5"/>
        <v>2.3970225134411209</v>
      </c>
      <c r="M79" s="48">
        <f t="shared" si="5"/>
        <v>2.7584923501865282</v>
      </c>
      <c r="N79" s="36">
        <f t="shared" si="5"/>
        <v>2.4510768324368635</v>
      </c>
      <c r="O79" s="26" t="s">
        <v>19</v>
      </c>
    </row>
    <row r="80" spans="2:15" x14ac:dyDescent="0.2">
      <c r="C80" s="37" t="s">
        <v>20</v>
      </c>
      <c r="D80" s="38"/>
      <c r="E80" s="39"/>
      <c r="F80" s="48">
        <f t="shared" si="5"/>
        <v>12.470181918051397</v>
      </c>
      <c r="G80" s="48">
        <f t="shared" si="5"/>
        <v>15.794090838280461</v>
      </c>
      <c r="H80" s="48">
        <f t="shared" si="5"/>
        <v>12.675675533855443</v>
      </c>
      <c r="I80" s="48">
        <f t="shared" si="5"/>
        <v>11.190291462519502</v>
      </c>
      <c r="J80" s="48">
        <f t="shared" si="5"/>
        <v>10.255825345281583</v>
      </c>
      <c r="K80" s="48">
        <f t="shared" si="5"/>
        <v>9.9392801038422434</v>
      </c>
      <c r="L80" s="48">
        <f t="shared" si="5"/>
        <v>9.7950980536651926</v>
      </c>
      <c r="M80" s="48">
        <f t="shared" si="5"/>
        <v>9.8178013184358992</v>
      </c>
      <c r="N80" s="36">
        <f t="shared" si="5"/>
        <v>8.4733012502217271</v>
      </c>
      <c r="O80" s="26" t="s">
        <v>20</v>
      </c>
    </row>
    <row r="81" spans="3:15" x14ac:dyDescent="0.2">
      <c r="C81" s="37" t="s">
        <v>21</v>
      </c>
      <c r="D81" s="38"/>
      <c r="E81" s="39"/>
      <c r="F81" s="48">
        <f t="shared" si="5"/>
        <v>16.157796945947723</v>
      </c>
      <c r="G81" s="48">
        <f t="shared" si="5"/>
        <v>15.259431470499123</v>
      </c>
      <c r="H81" s="48">
        <f t="shared" si="5"/>
        <v>14.947925895352709</v>
      </c>
      <c r="I81" s="48">
        <f t="shared" si="5"/>
        <v>14.636856931479949</v>
      </c>
      <c r="J81" s="48">
        <f t="shared" si="5"/>
        <v>14.723930365600033</v>
      </c>
      <c r="K81" s="48">
        <f t="shared" si="5"/>
        <v>14.933431208841307</v>
      </c>
      <c r="L81" s="48">
        <f t="shared" si="5"/>
        <v>14.418656492967022</v>
      </c>
      <c r="M81" s="48">
        <f t="shared" si="5"/>
        <v>12.53808030593798</v>
      </c>
      <c r="N81" s="36">
        <f t="shared" si="5"/>
        <v>12.286686901406386</v>
      </c>
      <c r="O81" s="26" t="s">
        <v>21</v>
      </c>
    </row>
    <row r="82" spans="3:15" x14ac:dyDescent="0.2">
      <c r="C82" s="37" t="s">
        <v>22</v>
      </c>
      <c r="D82" s="38"/>
      <c r="E82" s="39"/>
      <c r="F82" s="48">
        <f t="shared" si="5"/>
        <v>1.2591803967615085</v>
      </c>
      <c r="G82" s="48">
        <f t="shared" si="5"/>
        <v>1.5187001181785411</v>
      </c>
      <c r="H82" s="48">
        <f t="shared" si="5"/>
        <v>1.7549995969082199</v>
      </c>
      <c r="I82" s="48">
        <f t="shared" si="5"/>
        <v>1.6774171594001523</v>
      </c>
      <c r="J82" s="48">
        <f t="shared" si="5"/>
        <v>1.6147632090772368</v>
      </c>
      <c r="K82" s="48">
        <f t="shared" si="5"/>
        <v>1.8306816132635617</v>
      </c>
      <c r="L82" s="48">
        <f t="shared" si="5"/>
        <v>1.8612927135200883</v>
      </c>
      <c r="M82" s="48">
        <f t="shared" si="5"/>
        <v>2.0443346683939705</v>
      </c>
      <c r="N82" s="36">
        <f t="shared" si="5"/>
        <v>1.9838212800937289</v>
      </c>
      <c r="O82" s="26" t="s">
        <v>22</v>
      </c>
    </row>
    <row r="83" spans="3:15" x14ac:dyDescent="0.2">
      <c r="C83" s="37" t="s">
        <v>23</v>
      </c>
      <c r="D83" s="38"/>
      <c r="E83" s="39"/>
      <c r="F83" s="48">
        <f t="shared" si="5"/>
        <v>7.2889721640802261</v>
      </c>
      <c r="G83" s="48">
        <f t="shared" si="5"/>
        <v>7.3195817293490073</v>
      </c>
      <c r="H83" s="48">
        <f t="shared" si="5"/>
        <v>8.0003992225231464</v>
      </c>
      <c r="I83" s="48">
        <f t="shared" si="5"/>
        <v>7.3378420743625759</v>
      </c>
      <c r="J83" s="48">
        <f t="shared" si="5"/>
        <v>7.2076327587703011</v>
      </c>
      <c r="K83" s="48">
        <f t="shared" si="5"/>
        <v>8.2536504792662466</v>
      </c>
      <c r="L83" s="48">
        <f t="shared" si="5"/>
        <v>9.1037122781759319</v>
      </c>
      <c r="M83" s="48">
        <f t="shared" si="5"/>
        <v>9.8782933283180974</v>
      </c>
      <c r="N83" s="36">
        <f t="shared" si="5"/>
        <v>12.047505799847038</v>
      </c>
      <c r="O83" s="26" t="s">
        <v>23</v>
      </c>
    </row>
    <row r="84" spans="3:15" x14ac:dyDescent="0.2">
      <c r="C84" s="37" t="s">
        <v>24</v>
      </c>
      <c r="D84" s="38"/>
      <c r="E84" s="39"/>
      <c r="F84" s="48">
        <f t="shared" si="5"/>
        <v>13.905794301186546</v>
      </c>
      <c r="G84" s="48">
        <f t="shared" si="5"/>
        <v>13.249100301256883</v>
      </c>
      <c r="H84" s="48">
        <f t="shared" si="5"/>
        <v>13.449352034601123</v>
      </c>
      <c r="I84" s="48">
        <f t="shared" si="5"/>
        <v>13.773680547009334</v>
      </c>
      <c r="J84" s="48">
        <f t="shared" si="5"/>
        <v>14.328328347077001</v>
      </c>
      <c r="K84" s="48">
        <f t="shared" si="5"/>
        <v>13.827837460592143</v>
      </c>
      <c r="L84" s="48">
        <f t="shared" si="5"/>
        <v>13.59175896973256</v>
      </c>
      <c r="M84" s="48">
        <f t="shared" si="5"/>
        <v>12.825493576341222</v>
      </c>
      <c r="N84" s="36">
        <f t="shared" si="5"/>
        <v>13.803046595514465</v>
      </c>
      <c r="O84" s="26" t="s">
        <v>24</v>
      </c>
    </row>
    <row r="85" spans="3:15" x14ac:dyDescent="0.2">
      <c r="C85" s="37" t="s">
        <v>25</v>
      </c>
      <c r="D85" s="38"/>
      <c r="E85" s="39"/>
      <c r="F85" s="48">
        <f t="shared" si="5"/>
        <v>7.0128488646561387</v>
      </c>
      <c r="G85" s="48">
        <f t="shared" si="5"/>
        <v>6.8067725119881173</v>
      </c>
      <c r="H85" s="48">
        <f t="shared" si="5"/>
        <v>7.0167121693063921</v>
      </c>
      <c r="I85" s="48">
        <f t="shared" si="5"/>
        <v>7.2321081852666991</v>
      </c>
      <c r="J85" s="48">
        <f t="shared" si="5"/>
        <v>7.6644047664738233</v>
      </c>
      <c r="K85" s="48">
        <f t="shared" si="5"/>
        <v>7.6394469136292331</v>
      </c>
      <c r="L85" s="48">
        <f t="shared" si="5"/>
        <v>7.5570185883468142</v>
      </c>
      <c r="M85" s="48">
        <f t="shared" si="5"/>
        <v>5.8193324204704444</v>
      </c>
      <c r="N85" s="36">
        <f t="shared" si="5"/>
        <v>5.8870998886555865</v>
      </c>
      <c r="O85" s="26" t="s">
        <v>25</v>
      </c>
    </row>
    <row r="86" spans="3:15" x14ac:dyDescent="0.2">
      <c r="C86" s="37" t="s">
        <v>26</v>
      </c>
      <c r="D86" s="38"/>
      <c r="E86" s="39"/>
      <c r="F86" s="48">
        <f t="shared" si="5"/>
        <v>2.2786779034080658</v>
      </c>
      <c r="G86" s="48">
        <f t="shared" si="5"/>
        <v>2.2282193546040485</v>
      </c>
      <c r="H86" s="48">
        <f t="shared" si="5"/>
        <v>2.2883952341141689</v>
      </c>
      <c r="I86" s="48">
        <f t="shared" si="5"/>
        <v>2.3696544478062171</v>
      </c>
      <c r="J86" s="48">
        <f t="shared" si="5"/>
        <v>2.472626294509896</v>
      </c>
      <c r="K86" s="48">
        <f t="shared" si="5"/>
        <v>2.4203690646925291</v>
      </c>
      <c r="L86" s="48">
        <f t="shared" si="5"/>
        <v>2.4292096442514821</v>
      </c>
      <c r="M86" s="48">
        <f t="shared" si="5"/>
        <v>1.3973017750010686</v>
      </c>
      <c r="N86" s="36">
        <f t="shared" si="5"/>
        <v>1.7614582735396549</v>
      </c>
      <c r="O86" s="26" t="s">
        <v>26</v>
      </c>
    </row>
    <row r="87" spans="3:15" x14ac:dyDescent="0.2">
      <c r="C87" s="37" t="s">
        <v>27</v>
      </c>
      <c r="D87" s="38"/>
      <c r="E87" s="39"/>
      <c r="F87" s="48">
        <f t="shared" si="5"/>
        <v>2.7020447988824117</v>
      </c>
      <c r="G87" s="48">
        <f t="shared" si="5"/>
        <v>2.8124615509084236</v>
      </c>
      <c r="H87" s="48">
        <f t="shared" si="5"/>
        <v>3.0708756197635503</v>
      </c>
      <c r="I87" s="48">
        <f t="shared" si="5"/>
        <v>3.3758437112563371</v>
      </c>
      <c r="J87" s="48">
        <f t="shared" si="5"/>
        <v>3.7605198171547825</v>
      </c>
      <c r="K87" s="48">
        <f t="shared" si="5"/>
        <v>3.7296328104561729</v>
      </c>
      <c r="L87" s="48">
        <f t="shared" si="5"/>
        <v>3.873490176792143</v>
      </c>
      <c r="M87" s="48">
        <f t="shared" si="5"/>
        <v>4.6046085721922578</v>
      </c>
      <c r="N87" s="36">
        <f t="shared" si="5"/>
        <v>4.4521761896214818</v>
      </c>
      <c r="O87" s="26" t="s">
        <v>27</v>
      </c>
    </row>
    <row r="88" spans="3:15" x14ac:dyDescent="0.2">
      <c r="C88" s="37" t="s">
        <v>28</v>
      </c>
      <c r="D88" s="38"/>
      <c r="E88" s="39"/>
      <c r="F88" s="48">
        <f t="shared" si="5"/>
        <v>5.5812935550794505</v>
      </c>
      <c r="G88" s="48">
        <f t="shared" si="5"/>
        <v>5.6201552144661324</v>
      </c>
      <c r="H88" s="48">
        <f t="shared" si="5"/>
        <v>5.7829704032046774</v>
      </c>
      <c r="I88" s="48">
        <f t="shared" si="5"/>
        <v>6.0345569631155707</v>
      </c>
      <c r="J88" s="48">
        <f t="shared" si="5"/>
        <v>6.2699184777268977</v>
      </c>
      <c r="K88" s="48">
        <f t="shared" si="5"/>
        <v>6.1110159899826062</v>
      </c>
      <c r="L88" s="48">
        <f t="shared" si="5"/>
        <v>6.0787813357887153</v>
      </c>
      <c r="M88" s="48">
        <f t="shared" si="5"/>
        <v>6.9502906948910645</v>
      </c>
      <c r="N88" s="36">
        <f t="shared" si="5"/>
        <v>6.4136979215230312</v>
      </c>
      <c r="O88" s="26" t="s">
        <v>28</v>
      </c>
    </row>
    <row r="89" spans="3:15" x14ac:dyDescent="0.2">
      <c r="C89" s="37" t="s">
        <v>29</v>
      </c>
      <c r="D89" s="38"/>
      <c r="E89" s="39"/>
      <c r="F89" s="48">
        <f t="shared" si="5"/>
        <v>19.563941226076931</v>
      </c>
      <c r="G89" s="48">
        <f t="shared" si="5"/>
        <v>18.980847545841982</v>
      </c>
      <c r="H89" s="48">
        <f t="shared" si="5"/>
        <v>19.719477802946795</v>
      </c>
      <c r="I89" s="48">
        <f t="shared" si="5"/>
        <v>20.34565734642602</v>
      </c>
      <c r="J89" s="48">
        <f t="shared" si="5"/>
        <v>21.339535068024006</v>
      </c>
      <c r="K89" s="48">
        <f t="shared" si="5"/>
        <v>20.760239438016161</v>
      </c>
      <c r="L89" s="48">
        <f t="shared" si="5"/>
        <v>20.667279607118228</v>
      </c>
      <c r="M89" s="48">
        <f t="shared" si="5"/>
        <v>21.524345158882056</v>
      </c>
      <c r="N89" s="36">
        <f t="shared" si="5"/>
        <v>20.747683630837926</v>
      </c>
    </row>
    <row r="90" spans="3:15" x14ac:dyDescent="0.2">
      <c r="C90" s="45" t="s">
        <v>30</v>
      </c>
      <c r="D90" s="43"/>
      <c r="E90" s="44"/>
      <c r="F90" s="50">
        <f>SUM(F78:F89)</f>
        <v>100.00000000000001</v>
      </c>
      <c r="G90" s="50">
        <f t="shared" ref="G90:N90" si="6">SUM(G78:G89)</f>
        <v>100.00000000000001</v>
      </c>
      <c r="H90" s="50">
        <f t="shared" si="6"/>
        <v>99.999999999999986</v>
      </c>
      <c r="I90" s="50">
        <f t="shared" si="6"/>
        <v>100</v>
      </c>
      <c r="J90" s="50">
        <f t="shared" si="6"/>
        <v>100.00000000000001</v>
      </c>
      <c r="K90" s="50">
        <f t="shared" si="6"/>
        <v>99.999999999999986</v>
      </c>
      <c r="L90" s="50">
        <f t="shared" si="6"/>
        <v>100.00000000000001</v>
      </c>
      <c r="M90" s="50">
        <f t="shared" si="6"/>
        <v>100</v>
      </c>
      <c r="N90" s="50">
        <f t="shared" si="6"/>
        <v>100.00000000000001</v>
      </c>
    </row>
  </sheetData>
  <mergeCells count="1">
    <mergeCell ref="B2:P3"/>
  </mergeCells>
  <conditionalFormatting sqref="N78:N8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{03A9B643-6397-437F-947E-305DAC4AD171}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A9B643-6397-437F-947E-305DAC4AD1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73" zoomScale="90" zoomScaleNormal="90" workbookViewId="0">
      <selection activeCell="O78" sqref="O78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" style="23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11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144.69999999999999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153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149.69999999999999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161.19999999999999</v>
      </c>
      <c r="G14" s="32"/>
      <c r="H14" s="36">
        <f>+SUM(F11:F14)</f>
        <v>608.59999999999991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157.1</v>
      </c>
      <c r="G15" s="53">
        <f>+F15/F11-1</f>
        <v>8.5694540428472799E-2</v>
      </c>
      <c r="H15" s="36">
        <f t="shared" ref="H15:H50" si="0">+SUM(F12:F15)</f>
        <v>621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158.80000000000001</v>
      </c>
      <c r="G16" s="53">
        <f t="shared" ref="G16:G43" si="1">+F16/F12-1</f>
        <v>3.7908496732026231E-2</v>
      </c>
      <c r="H16" s="36">
        <f t="shared" si="0"/>
        <v>626.79999999999995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151.1</v>
      </c>
      <c r="G17" s="53">
        <f t="shared" si="1"/>
        <v>9.352037408149716E-3</v>
      </c>
      <c r="H17" s="36">
        <f t="shared" si="0"/>
        <v>628.19999999999993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170.1</v>
      </c>
      <c r="G18" s="53">
        <f t="shared" si="1"/>
        <v>5.5210918114144025E-2</v>
      </c>
      <c r="H18" s="36">
        <f t="shared" si="0"/>
        <v>637.1</v>
      </c>
      <c r="I18" s="54">
        <f>+H18/H14-1</f>
        <v>4.682878738087437E-2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150.80000000000001</v>
      </c>
      <c r="G19" s="53">
        <f t="shared" si="1"/>
        <v>-4.010184595798838E-2</v>
      </c>
      <c r="H19" s="36">
        <f t="shared" si="0"/>
        <v>630.79999999999995</v>
      </c>
      <c r="I19" s="54">
        <f t="shared" ref="I19:I50" si="2">+H19/H15-1</f>
        <v>1.5780998389693934E-2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155</v>
      </c>
      <c r="G20" s="53">
        <f t="shared" si="1"/>
        <v>-2.3929471032745675E-2</v>
      </c>
      <c r="H20" s="36">
        <f t="shared" si="0"/>
        <v>627</v>
      </c>
      <c r="I20" s="54">
        <f t="shared" si="2"/>
        <v>3.1908104658584513E-4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147.69999999999999</v>
      </c>
      <c r="G21" s="53">
        <f t="shared" si="1"/>
        <v>-2.2501654533421567E-2</v>
      </c>
      <c r="H21" s="36">
        <f t="shared" si="0"/>
        <v>623.59999999999991</v>
      </c>
      <c r="I21" s="54">
        <f t="shared" si="2"/>
        <v>-7.3225087551735957E-3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167.4</v>
      </c>
      <c r="G22" s="53">
        <f t="shared" si="1"/>
        <v>-1.5873015873015817E-2</v>
      </c>
      <c r="H22" s="36">
        <f t="shared" si="0"/>
        <v>620.9</v>
      </c>
      <c r="I22" s="54">
        <f t="shared" si="2"/>
        <v>-2.5427719353319778E-2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143.80000000000001</v>
      </c>
      <c r="G23" s="53">
        <f t="shared" si="1"/>
        <v>-4.6419098143236082E-2</v>
      </c>
      <c r="H23" s="36">
        <f t="shared" si="0"/>
        <v>613.90000000000009</v>
      </c>
      <c r="I23" s="54">
        <f t="shared" si="2"/>
        <v>-2.6791376030437353E-2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156.4</v>
      </c>
      <c r="G24" s="53">
        <f t="shared" si="1"/>
        <v>9.0322580645161299E-3</v>
      </c>
      <c r="H24" s="36">
        <f t="shared" si="0"/>
        <v>615.30000000000007</v>
      </c>
      <c r="I24" s="54">
        <f t="shared" si="2"/>
        <v>-1.8660287081339599E-2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149.69999999999999</v>
      </c>
      <c r="G25" s="53">
        <f t="shared" si="1"/>
        <v>1.3540961408259999E-2</v>
      </c>
      <c r="H25" s="36">
        <f t="shared" si="0"/>
        <v>617.29999999999995</v>
      </c>
      <c r="I25" s="54">
        <f t="shared" si="2"/>
        <v>-1.0102629890955672E-2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162.69999999999999</v>
      </c>
      <c r="G26" s="53">
        <f t="shared" si="1"/>
        <v>-2.8076463560334664E-2</v>
      </c>
      <c r="H26" s="36">
        <f t="shared" si="0"/>
        <v>612.6</v>
      </c>
      <c r="I26" s="54">
        <f t="shared" si="2"/>
        <v>-1.336769205991295E-2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148.1</v>
      </c>
      <c r="G27" s="53">
        <f t="shared" si="1"/>
        <v>2.9902642559109793E-2</v>
      </c>
      <c r="H27" s="36">
        <f t="shared" si="0"/>
        <v>616.9</v>
      </c>
      <c r="I27" s="54">
        <f t="shared" si="2"/>
        <v>4.8867893793775874E-3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168.6</v>
      </c>
      <c r="G28" s="53">
        <f t="shared" si="1"/>
        <v>7.8005115089514021E-2</v>
      </c>
      <c r="H28" s="36">
        <f t="shared" si="0"/>
        <v>629.1</v>
      </c>
      <c r="I28" s="54">
        <f t="shared" si="2"/>
        <v>2.2428083861530945E-2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158.30000000000001</v>
      </c>
      <c r="G29" s="53">
        <f t="shared" si="1"/>
        <v>5.7448229792919303E-2</v>
      </c>
      <c r="H29" s="36">
        <f t="shared" si="0"/>
        <v>637.70000000000005</v>
      </c>
      <c r="I29" s="54">
        <f t="shared" si="2"/>
        <v>3.3047140774340011E-2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172.3</v>
      </c>
      <c r="G30" s="53">
        <f t="shared" si="1"/>
        <v>5.9004302397049901E-2</v>
      </c>
      <c r="H30" s="36">
        <f t="shared" si="0"/>
        <v>647.29999999999995</v>
      </c>
      <c r="I30" s="54">
        <f t="shared" si="2"/>
        <v>5.6643813254978692E-2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154.6</v>
      </c>
      <c r="G31" s="53">
        <f t="shared" si="1"/>
        <v>4.3889264010803508E-2</v>
      </c>
      <c r="H31" s="36">
        <f t="shared" si="0"/>
        <v>653.79999999999995</v>
      </c>
      <c r="I31" s="54">
        <f t="shared" si="2"/>
        <v>5.9815205057545784E-2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171.6</v>
      </c>
      <c r="G32" s="53">
        <f t="shared" si="1"/>
        <v>1.7793594306049876E-2</v>
      </c>
      <c r="H32" s="36">
        <f t="shared" si="0"/>
        <v>656.80000000000007</v>
      </c>
      <c r="I32" s="54">
        <f t="shared" si="2"/>
        <v>4.4031155619138618E-2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164.7</v>
      </c>
      <c r="G33" s="53">
        <f t="shared" si="1"/>
        <v>4.0429564118761752E-2</v>
      </c>
      <c r="H33" s="36">
        <f t="shared" si="0"/>
        <v>663.2</v>
      </c>
      <c r="I33" s="54">
        <f t="shared" si="2"/>
        <v>3.9987454916104781E-2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181.7</v>
      </c>
      <c r="G34" s="53">
        <f t="shared" si="1"/>
        <v>5.4556006964596504E-2</v>
      </c>
      <c r="H34" s="36">
        <f t="shared" si="0"/>
        <v>672.59999999999991</v>
      </c>
      <c r="I34" s="54">
        <f t="shared" si="2"/>
        <v>3.9085431793604242E-2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166.2</v>
      </c>
      <c r="G35" s="53">
        <f t="shared" si="1"/>
        <v>7.5032341526519941E-2</v>
      </c>
      <c r="H35" s="36">
        <f t="shared" si="0"/>
        <v>684.2</v>
      </c>
      <c r="I35" s="54">
        <f t="shared" si="2"/>
        <v>4.649739981645773E-2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180.3</v>
      </c>
      <c r="G36" s="53">
        <f t="shared" si="1"/>
        <v>5.0699300699300842E-2</v>
      </c>
      <c r="H36" s="36">
        <f t="shared" si="0"/>
        <v>692.89999999999986</v>
      </c>
      <c r="I36" s="54">
        <f t="shared" si="2"/>
        <v>5.4963459196101905E-2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175.2</v>
      </c>
      <c r="G37" s="53">
        <f t="shared" si="1"/>
        <v>6.3752276867030888E-2</v>
      </c>
      <c r="H37" s="36">
        <f t="shared" si="0"/>
        <v>703.40000000000009</v>
      </c>
      <c r="I37" s="54">
        <f t="shared" si="2"/>
        <v>6.0615199034981915E-2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191.8</v>
      </c>
      <c r="G38" s="53">
        <f t="shared" si="1"/>
        <v>5.5586130985140425E-2</v>
      </c>
      <c r="H38" s="36">
        <f t="shared" si="0"/>
        <v>713.5</v>
      </c>
      <c r="I38" s="54">
        <f t="shared" si="2"/>
        <v>6.080880166517999E-2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153.5</v>
      </c>
      <c r="G39" s="53">
        <f t="shared" si="1"/>
        <v>-7.6413959085439132E-2</v>
      </c>
      <c r="H39" s="36">
        <f t="shared" si="0"/>
        <v>700.8</v>
      </c>
      <c r="I39" s="54">
        <f t="shared" si="2"/>
        <v>2.4261911721718654E-2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146.30000000000001</v>
      </c>
      <c r="G40" s="53">
        <f t="shared" si="1"/>
        <v>-0.1885745978924015</v>
      </c>
      <c r="H40" s="36">
        <f t="shared" si="0"/>
        <v>666.8</v>
      </c>
      <c r="I40" s="54">
        <f t="shared" si="2"/>
        <v>-3.76677731274353E-2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139.5</v>
      </c>
      <c r="G41" s="53">
        <f t="shared" si="1"/>
        <v>-0.20376712328767121</v>
      </c>
      <c r="H41" s="36">
        <f t="shared" si="0"/>
        <v>631.1</v>
      </c>
      <c r="I41" s="54">
        <f t="shared" si="2"/>
        <v>-0.10278646573784489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176.2</v>
      </c>
      <c r="G42" s="53">
        <f t="shared" si="1"/>
        <v>-8.1334723670490217E-2</v>
      </c>
      <c r="H42" s="36">
        <f t="shared" si="0"/>
        <v>615.5</v>
      </c>
      <c r="I42" s="54">
        <f t="shared" si="2"/>
        <v>-0.13735108619481429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156</v>
      </c>
      <c r="G43" s="53">
        <f t="shared" si="1"/>
        <v>1.6286644951140072E-2</v>
      </c>
      <c r="H43" s="36">
        <f t="shared" si="0"/>
        <v>618</v>
      </c>
      <c r="I43" s="54">
        <f t="shared" si="2"/>
        <v>-0.11815068493150682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186.5</v>
      </c>
      <c r="G44" s="53">
        <f>+F44/F40-1</f>
        <v>0.27477785372522212</v>
      </c>
      <c r="H44" s="36">
        <f t="shared" si="0"/>
        <v>658.2</v>
      </c>
      <c r="I44" s="54">
        <f t="shared" si="2"/>
        <v>-1.2897420515896707E-2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151.9</v>
      </c>
      <c r="G45" s="53">
        <f>+F45/F41-1</f>
        <v>8.8888888888889017E-2</v>
      </c>
      <c r="H45" s="36">
        <f t="shared" si="0"/>
        <v>670.6</v>
      </c>
      <c r="I45" s="54">
        <f t="shared" si="2"/>
        <v>6.2589130090318523E-2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182.5</v>
      </c>
      <c r="G46" s="53">
        <f t="shared" ref="G46:G49" si="3">+F46/F42-1</f>
        <v>3.5754824063564117E-2</v>
      </c>
      <c r="H46" s="36">
        <f t="shared" si="0"/>
        <v>676.9</v>
      </c>
      <c r="I46" s="54">
        <f t="shared" si="2"/>
        <v>9.975629569455724E-2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167.1</v>
      </c>
      <c r="G47" s="53">
        <f t="shared" si="3"/>
        <v>7.1153846153846123E-2</v>
      </c>
      <c r="H47" s="36">
        <f t="shared" si="0"/>
        <v>688</v>
      </c>
      <c r="I47" s="54">
        <f t="shared" si="2"/>
        <v>0.11326860841423958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197.9</v>
      </c>
      <c r="G48" s="53">
        <f t="shared" si="3"/>
        <v>6.1126005361930247E-2</v>
      </c>
      <c r="H48" s="36">
        <f t="shared" si="0"/>
        <v>699.4</v>
      </c>
      <c r="I48" s="54">
        <f t="shared" si="2"/>
        <v>6.2594955940443509E-2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171.6</v>
      </c>
      <c r="G49" s="53">
        <f t="shared" si="3"/>
        <v>0.12969058591178406</v>
      </c>
      <c r="H49" s="36">
        <f t="shared" si="0"/>
        <v>719.1</v>
      </c>
      <c r="I49" s="54">
        <f t="shared" si="2"/>
        <v>7.2323292573814424E-2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194.96199035644531</v>
      </c>
      <c r="G50" s="53">
        <f>+F50/F42-1</f>
        <v>0.10648121655190312</v>
      </c>
      <c r="H50" s="36">
        <f t="shared" si="0"/>
        <v>731.56199035644534</v>
      </c>
      <c r="I50" s="55">
        <f t="shared" si="2"/>
        <v>8.075342052953971E-2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x14ac:dyDescent="0.2">
      <c r="B56" s="51" t="s">
        <v>31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42">
        <v>162552</v>
      </c>
      <c r="G59" s="42">
        <v>204980</v>
      </c>
      <c r="H59" s="42">
        <v>183291</v>
      </c>
      <c r="I59" s="42">
        <v>182275</v>
      </c>
      <c r="J59" s="42">
        <v>176289</v>
      </c>
      <c r="K59" s="42">
        <v>191278</v>
      </c>
      <c r="L59" s="42">
        <v>192286</v>
      </c>
      <c r="M59" s="42">
        <v>191209</v>
      </c>
      <c r="N59" s="42">
        <v>204192</v>
      </c>
    </row>
    <row r="60" spans="2:16" x14ac:dyDescent="0.2">
      <c r="C60" s="37" t="s">
        <v>19</v>
      </c>
      <c r="D60" s="38"/>
      <c r="E60" s="39"/>
      <c r="F60" s="42">
        <v>176725</v>
      </c>
      <c r="G60" s="42">
        <v>121265</v>
      </c>
      <c r="H60" s="42">
        <v>93414</v>
      </c>
      <c r="I60" s="42">
        <v>97936</v>
      </c>
      <c r="J60" s="42">
        <v>164509</v>
      </c>
      <c r="K60" s="42">
        <v>189918</v>
      </c>
      <c r="L60" s="42">
        <v>199675</v>
      </c>
      <c r="M60" s="42">
        <v>134717</v>
      </c>
      <c r="N60" s="42">
        <v>128102</v>
      </c>
    </row>
    <row r="61" spans="2:16" x14ac:dyDescent="0.2">
      <c r="C61" s="37" t="s">
        <v>20</v>
      </c>
      <c r="D61" s="38"/>
      <c r="E61" s="39"/>
      <c r="F61" s="42">
        <v>329167</v>
      </c>
      <c r="G61" s="42">
        <v>379474</v>
      </c>
      <c r="H61" s="42">
        <v>358210</v>
      </c>
      <c r="I61" s="42">
        <v>276003</v>
      </c>
      <c r="J61" s="42">
        <v>273702</v>
      </c>
      <c r="K61" s="42">
        <v>218868</v>
      </c>
      <c r="L61" s="42">
        <v>221400</v>
      </c>
      <c r="M61" s="42">
        <v>86975</v>
      </c>
      <c r="N61" s="42">
        <v>31723</v>
      </c>
    </row>
    <row r="62" spans="2:16" x14ac:dyDescent="0.2">
      <c r="C62" s="37" t="s">
        <v>21</v>
      </c>
      <c r="D62" s="38"/>
      <c r="E62" s="39"/>
      <c r="F62" s="42">
        <v>224632</v>
      </c>
      <c r="G62" s="42">
        <v>243302</v>
      </c>
      <c r="H62" s="42">
        <v>254650</v>
      </c>
      <c r="I62" s="42">
        <v>255855</v>
      </c>
      <c r="J62" s="42">
        <v>288883</v>
      </c>
      <c r="K62" s="42">
        <v>319362</v>
      </c>
      <c r="L62" s="42">
        <v>376591</v>
      </c>
      <c r="M62" s="42">
        <v>347203</v>
      </c>
      <c r="N62" s="42">
        <v>371570</v>
      </c>
    </row>
    <row r="63" spans="2:16" x14ac:dyDescent="0.2">
      <c r="C63" s="37" t="s">
        <v>22</v>
      </c>
      <c r="D63" s="38"/>
      <c r="E63" s="39"/>
      <c r="F63" s="42">
        <v>18671</v>
      </c>
      <c r="G63" s="42">
        <v>19112</v>
      </c>
      <c r="H63" s="42">
        <v>19722</v>
      </c>
      <c r="I63" s="42">
        <v>19168</v>
      </c>
      <c r="J63" s="42">
        <v>19197</v>
      </c>
      <c r="K63" s="42">
        <v>20226</v>
      </c>
      <c r="L63" s="42">
        <v>19788</v>
      </c>
      <c r="M63" s="42">
        <v>19409</v>
      </c>
      <c r="N63" s="42">
        <v>19695</v>
      </c>
    </row>
    <row r="64" spans="2:16" x14ac:dyDescent="0.2">
      <c r="C64" s="37" t="s">
        <v>23</v>
      </c>
      <c r="D64" s="38"/>
      <c r="E64" s="39"/>
      <c r="F64" s="42">
        <v>241729</v>
      </c>
      <c r="G64" s="42">
        <v>245516</v>
      </c>
      <c r="H64" s="42">
        <v>198537</v>
      </c>
      <c r="I64" s="42">
        <v>193774</v>
      </c>
      <c r="J64" s="42">
        <v>204457</v>
      </c>
      <c r="K64" s="42">
        <v>234567</v>
      </c>
      <c r="L64" s="42">
        <v>267432</v>
      </c>
      <c r="M64" s="42">
        <v>231949</v>
      </c>
      <c r="N64" s="42">
        <v>324090</v>
      </c>
    </row>
    <row r="65" spans="2:15" x14ac:dyDescent="0.2">
      <c r="C65" s="37" t="s">
        <v>24</v>
      </c>
      <c r="D65" s="38"/>
      <c r="E65" s="39"/>
      <c r="F65" s="42">
        <v>446083</v>
      </c>
      <c r="G65" s="42">
        <v>452930</v>
      </c>
      <c r="H65" s="42">
        <v>458575</v>
      </c>
      <c r="I65" s="42">
        <v>471959</v>
      </c>
      <c r="J65" s="42">
        <v>475726</v>
      </c>
      <c r="K65" s="42">
        <v>491081</v>
      </c>
      <c r="L65" s="42">
        <v>503593</v>
      </c>
      <c r="M65" s="42">
        <v>433132</v>
      </c>
      <c r="N65" s="42">
        <v>512166</v>
      </c>
    </row>
    <row r="66" spans="2:15" x14ac:dyDescent="0.2">
      <c r="C66" s="37" t="s">
        <v>25</v>
      </c>
      <c r="D66" s="38"/>
      <c r="E66" s="39"/>
      <c r="F66" s="42">
        <v>131023</v>
      </c>
      <c r="G66" s="42">
        <v>135032</v>
      </c>
      <c r="H66" s="42">
        <v>140419</v>
      </c>
      <c r="I66" s="42">
        <v>142801</v>
      </c>
      <c r="J66" s="42">
        <v>149342</v>
      </c>
      <c r="K66" s="42">
        <v>159611</v>
      </c>
      <c r="L66" s="42">
        <v>163994</v>
      </c>
      <c r="M66" s="42">
        <v>132054</v>
      </c>
      <c r="N66" s="42">
        <v>144651</v>
      </c>
    </row>
    <row r="67" spans="2:15" x14ac:dyDescent="0.2">
      <c r="C67" s="37" t="s">
        <v>26</v>
      </c>
      <c r="D67" s="38"/>
      <c r="E67" s="39"/>
      <c r="F67" s="42">
        <v>47136</v>
      </c>
      <c r="G67" s="42">
        <v>49312</v>
      </c>
      <c r="H67" s="42">
        <v>50315</v>
      </c>
      <c r="I67" s="42">
        <v>52287</v>
      </c>
      <c r="J67" s="42">
        <v>53260</v>
      </c>
      <c r="K67" s="42">
        <v>55414</v>
      </c>
      <c r="L67" s="42">
        <v>57200</v>
      </c>
      <c r="M67" s="42">
        <v>28575</v>
      </c>
      <c r="N67" s="42">
        <v>38611</v>
      </c>
    </row>
    <row r="68" spans="2:15" x14ac:dyDescent="0.2">
      <c r="C68" s="37" t="s">
        <v>27</v>
      </c>
      <c r="D68" s="38"/>
      <c r="E68" s="39"/>
      <c r="F68" s="42">
        <v>87850</v>
      </c>
      <c r="G68" s="42">
        <v>96082</v>
      </c>
      <c r="H68" s="42">
        <v>105369</v>
      </c>
      <c r="I68" s="42">
        <v>118389</v>
      </c>
      <c r="J68" s="42">
        <v>128929</v>
      </c>
      <c r="K68" s="42">
        <v>132146</v>
      </c>
      <c r="L68" s="42">
        <v>143997</v>
      </c>
      <c r="M68" s="42">
        <v>157441</v>
      </c>
      <c r="N68" s="42">
        <v>168962</v>
      </c>
    </row>
    <row r="69" spans="2:15" x14ac:dyDescent="0.2">
      <c r="C69" s="37" t="s">
        <v>28</v>
      </c>
      <c r="D69" s="38"/>
      <c r="E69" s="39"/>
      <c r="F69" s="42">
        <v>169838</v>
      </c>
      <c r="G69" s="42">
        <v>180772</v>
      </c>
      <c r="H69" s="42">
        <v>183594</v>
      </c>
      <c r="I69" s="42">
        <v>189829</v>
      </c>
      <c r="J69" s="42">
        <v>197006</v>
      </c>
      <c r="K69" s="42">
        <v>205191</v>
      </c>
      <c r="L69" s="42">
        <v>220777</v>
      </c>
      <c r="M69" s="42">
        <v>231995</v>
      </c>
      <c r="N69" s="42">
        <v>239979</v>
      </c>
    </row>
    <row r="70" spans="2:15" x14ac:dyDescent="0.2">
      <c r="C70" s="37" t="s">
        <v>29</v>
      </c>
      <c r="D70" s="38"/>
      <c r="E70" s="39"/>
      <c r="F70" s="42">
        <v>455620</v>
      </c>
      <c r="G70" s="42">
        <v>479409</v>
      </c>
      <c r="H70" s="42">
        <v>494759</v>
      </c>
      <c r="I70" s="42">
        <v>506979</v>
      </c>
      <c r="J70" s="42">
        <v>517733</v>
      </c>
      <c r="K70" s="42">
        <v>535296</v>
      </c>
      <c r="L70" s="42">
        <v>552866</v>
      </c>
      <c r="M70" s="42">
        <v>523770</v>
      </c>
      <c r="N70" s="42">
        <v>561049</v>
      </c>
    </row>
    <row r="71" spans="2:15" x14ac:dyDescent="0.2">
      <c r="C71" s="45" t="s">
        <v>30</v>
      </c>
      <c r="D71" s="43"/>
      <c r="E71" s="44"/>
      <c r="F71" s="49">
        <v>2491026</v>
      </c>
      <c r="G71" s="49">
        <v>2607186</v>
      </c>
      <c r="H71" s="49">
        <v>2540855</v>
      </c>
      <c r="I71" s="49">
        <v>2507255</v>
      </c>
      <c r="J71" s="49">
        <v>2649033</v>
      </c>
      <c r="K71" s="49">
        <v>2752958</v>
      </c>
      <c r="L71" s="49">
        <v>2919599</v>
      </c>
      <c r="M71" s="49">
        <v>2518429</v>
      </c>
      <c r="N71" s="49">
        <v>2744790</v>
      </c>
    </row>
    <row r="74" spans="2:15" x14ac:dyDescent="0.2">
      <c r="C74" s="26"/>
      <c r="D74" s="26"/>
      <c r="E74" s="26"/>
    </row>
    <row r="75" spans="2:15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18</v>
      </c>
      <c r="D78" s="38"/>
      <c r="E78" s="39"/>
      <c r="F78" s="48">
        <f>F59/F$71*100</f>
        <v>6.525503948975242</v>
      </c>
      <c r="G78" s="48">
        <f t="shared" ref="G78:N78" si="4">G59/G$71*100</f>
        <v>7.8621164734698645</v>
      </c>
      <c r="H78" s="48">
        <f t="shared" si="4"/>
        <v>7.2137528509104225</v>
      </c>
      <c r="I78" s="48">
        <f t="shared" si="4"/>
        <v>7.2699027422420137</v>
      </c>
      <c r="J78" s="48">
        <f t="shared" si="4"/>
        <v>6.6548434843960047</v>
      </c>
      <c r="K78" s="48">
        <f t="shared" si="4"/>
        <v>6.948090018082369</v>
      </c>
      <c r="L78" s="48">
        <f t="shared" si="4"/>
        <v>6.5860414392524449</v>
      </c>
      <c r="M78" s="48">
        <f t="shared" si="4"/>
        <v>7.5923919236952884</v>
      </c>
      <c r="N78" s="36">
        <f t="shared" si="4"/>
        <v>7.4392576481260866</v>
      </c>
      <c r="O78" s="26" t="s">
        <v>18</v>
      </c>
    </row>
    <row r="79" spans="2:15" x14ac:dyDescent="0.2">
      <c r="C79" s="37" t="s">
        <v>19</v>
      </c>
      <c r="D79" s="38"/>
      <c r="E79" s="39"/>
      <c r="F79" s="48">
        <f t="shared" ref="F79:N89" si="5">F60/F$71*100</f>
        <v>7.0944662962169005</v>
      </c>
      <c r="G79" s="48">
        <f t="shared" si="5"/>
        <v>4.6511833064461072</v>
      </c>
      <c r="H79" s="48">
        <f t="shared" si="5"/>
        <v>3.6764789805006579</v>
      </c>
      <c r="I79" s="48">
        <f t="shared" si="5"/>
        <v>3.9061044847851534</v>
      </c>
      <c r="J79" s="48">
        <f t="shared" si="5"/>
        <v>6.2101529124023749</v>
      </c>
      <c r="K79" s="48">
        <f t="shared" si="5"/>
        <v>6.8986886105781489</v>
      </c>
      <c r="L79" s="48">
        <f t="shared" si="5"/>
        <v>6.8391241399931983</v>
      </c>
      <c r="M79" s="48">
        <f t="shared" si="5"/>
        <v>5.3492474872231854</v>
      </c>
      <c r="N79" s="36">
        <f t="shared" si="5"/>
        <v>4.6670965720510491</v>
      </c>
      <c r="O79" s="26" t="s">
        <v>19</v>
      </c>
    </row>
    <row r="80" spans="2:15" x14ac:dyDescent="0.2">
      <c r="C80" s="37" t="s">
        <v>20</v>
      </c>
      <c r="D80" s="38"/>
      <c r="E80" s="39"/>
      <c r="F80" s="48">
        <f t="shared" si="5"/>
        <v>13.214113381393853</v>
      </c>
      <c r="G80" s="48">
        <f t="shared" si="5"/>
        <v>14.5549262691653</v>
      </c>
      <c r="H80" s="48">
        <f t="shared" si="5"/>
        <v>14.098010315425318</v>
      </c>
      <c r="I80" s="48">
        <f t="shared" si="5"/>
        <v>11.008174278244534</v>
      </c>
      <c r="J80" s="48">
        <f t="shared" si="5"/>
        <v>10.332147617640096</v>
      </c>
      <c r="K80" s="48">
        <f t="shared" si="5"/>
        <v>7.9502847482598709</v>
      </c>
      <c r="L80" s="48">
        <f t="shared" si="5"/>
        <v>7.5832331768849084</v>
      </c>
      <c r="M80" s="48">
        <f t="shared" si="5"/>
        <v>3.453541870745612</v>
      </c>
      <c r="N80" s="36">
        <f t="shared" si="5"/>
        <v>1.1557532634554919</v>
      </c>
      <c r="O80" s="26" t="s">
        <v>20</v>
      </c>
    </row>
    <row r="81" spans="3:15" x14ac:dyDescent="0.2">
      <c r="C81" s="37" t="s">
        <v>21</v>
      </c>
      <c r="D81" s="38"/>
      <c r="E81" s="39"/>
      <c r="F81" s="48">
        <f t="shared" si="5"/>
        <v>9.0176497555625676</v>
      </c>
      <c r="G81" s="48">
        <f t="shared" si="5"/>
        <v>9.3319770818039061</v>
      </c>
      <c r="H81" s="48">
        <f t="shared" si="5"/>
        <v>10.022216930914988</v>
      </c>
      <c r="I81" s="48">
        <f t="shared" si="5"/>
        <v>10.204586290584723</v>
      </c>
      <c r="J81" s="48">
        <f t="shared" si="5"/>
        <v>10.905224661225436</v>
      </c>
      <c r="K81" s="48">
        <f t="shared" si="5"/>
        <v>11.600685517178249</v>
      </c>
      <c r="L81" s="48">
        <f t="shared" si="5"/>
        <v>12.898723420579334</v>
      </c>
      <c r="M81" s="48">
        <f t="shared" si="5"/>
        <v>13.786491499264026</v>
      </c>
      <c r="N81" s="36">
        <f t="shared" si="5"/>
        <v>13.537283362297298</v>
      </c>
      <c r="O81" s="26" t="s">
        <v>21</v>
      </c>
    </row>
    <row r="82" spans="3:15" x14ac:dyDescent="0.2">
      <c r="C82" s="37" t="s">
        <v>22</v>
      </c>
      <c r="D82" s="38"/>
      <c r="E82" s="39"/>
      <c r="F82" s="48">
        <f t="shared" si="5"/>
        <v>0.74953051473569532</v>
      </c>
      <c r="G82" s="48">
        <f t="shared" si="5"/>
        <v>0.73305088321278189</v>
      </c>
      <c r="H82" s="48">
        <f t="shared" si="5"/>
        <v>0.77619541453565821</v>
      </c>
      <c r="I82" s="48">
        <f t="shared" si="5"/>
        <v>0.7645014168881904</v>
      </c>
      <c r="J82" s="48">
        <f t="shared" si="5"/>
        <v>0.72467953400354013</v>
      </c>
      <c r="K82" s="48">
        <f t="shared" si="5"/>
        <v>0.73470063836789368</v>
      </c>
      <c r="L82" s="48">
        <f t="shared" si="5"/>
        <v>0.67776430941372434</v>
      </c>
      <c r="M82" s="48">
        <f t="shared" si="5"/>
        <v>0.7706788636884343</v>
      </c>
      <c r="N82" s="36">
        <f t="shared" si="5"/>
        <v>0.71754123266260805</v>
      </c>
      <c r="O82" s="26" t="s">
        <v>22</v>
      </c>
    </row>
    <row r="83" spans="3:15" x14ac:dyDescent="0.2">
      <c r="C83" s="37" t="s">
        <v>23</v>
      </c>
      <c r="D83" s="38"/>
      <c r="E83" s="39"/>
      <c r="F83" s="48">
        <f t="shared" si="5"/>
        <v>9.7039934549057296</v>
      </c>
      <c r="G83" s="48">
        <f t="shared" si="5"/>
        <v>9.4168962245117918</v>
      </c>
      <c r="H83" s="48">
        <f t="shared" si="5"/>
        <v>7.8137870913531069</v>
      </c>
      <c r="I83" s="48">
        <f t="shared" si="5"/>
        <v>7.7285318007143262</v>
      </c>
      <c r="J83" s="48">
        <f t="shared" si="5"/>
        <v>7.7181748962734709</v>
      </c>
      <c r="K83" s="48">
        <f t="shared" si="5"/>
        <v>8.5205440838545297</v>
      </c>
      <c r="L83" s="48">
        <f t="shared" si="5"/>
        <v>9.159888053119623</v>
      </c>
      <c r="M83" s="48">
        <f t="shared" si="5"/>
        <v>9.2100670695898117</v>
      </c>
      <c r="N83" s="36">
        <f t="shared" si="5"/>
        <v>11.807460680052026</v>
      </c>
      <c r="O83" s="26" t="s">
        <v>23</v>
      </c>
    </row>
    <row r="84" spans="3:15" x14ac:dyDescent="0.2">
      <c r="C84" s="37" t="s">
        <v>24</v>
      </c>
      <c r="D84" s="38"/>
      <c r="E84" s="39"/>
      <c r="F84" s="48">
        <f t="shared" si="5"/>
        <v>17.907601124998294</v>
      </c>
      <c r="G84" s="48">
        <f t="shared" si="5"/>
        <v>17.372370057218777</v>
      </c>
      <c r="H84" s="48">
        <f t="shared" si="5"/>
        <v>18.048058625934971</v>
      </c>
      <c r="I84" s="48">
        <f t="shared" si="5"/>
        <v>18.823733525309553</v>
      </c>
      <c r="J84" s="48">
        <f t="shared" si="5"/>
        <v>17.958477678458518</v>
      </c>
      <c r="K84" s="48">
        <f t="shared" si="5"/>
        <v>17.838303381308396</v>
      </c>
      <c r="L84" s="48">
        <f t="shared" si="5"/>
        <v>17.248704359742554</v>
      </c>
      <c r="M84" s="48">
        <f t="shared" si="5"/>
        <v>17.198499540785146</v>
      </c>
      <c r="N84" s="36">
        <f t="shared" si="5"/>
        <v>18.65956958455838</v>
      </c>
      <c r="O84" s="26" t="s">
        <v>24</v>
      </c>
    </row>
    <row r="85" spans="3:15" x14ac:dyDescent="0.2">
      <c r="C85" s="37" t="s">
        <v>25</v>
      </c>
      <c r="D85" s="38"/>
      <c r="E85" s="39"/>
      <c r="F85" s="48">
        <f t="shared" si="5"/>
        <v>5.2598005801625511</v>
      </c>
      <c r="G85" s="48">
        <f t="shared" si="5"/>
        <v>5.1792238835280644</v>
      </c>
      <c r="H85" s="48">
        <f t="shared" si="5"/>
        <v>5.5264468062915828</v>
      </c>
      <c r="I85" s="48">
        <f t="shared" si="5"/>
        <v>5.6955116252634852</v>
      </c>
      <c r="J85" s="48">
        <f t="shared" si="5"/>
        <v>5.6376043635545496</v>
      </c>
      <c r="K85" s="48">
        <f t="shared" si="5"/>
        <v>5.7978000390852307</v>
      </c>
      <c r="L85" s="48">
        <f t="shared" si="5"/>
        <v>5.6170042529813173</v>
      </c>
      <c r="M85" s="48">
        <f t="shared" si="5"/>
        <v>5.243506964063708</v>
      </c>
      <c r="N85" s="36">
        <f t="shared" si="5"/>
        <v>5.2700206573180459</v>
      </c>
      <c r="O85" s="26" t="s">
        <v>25</v>
      </c>
    </row>
    <row r="86" spans="3:15" x14ac:dyDescent="0.2">
      <c r="C86" s="37" t="s">
        <v>26</v>
      </c>
      <c r="D86" s="38"/>
      <c r="E86" s="39"/>
      <c r="F86" s="48">
        <f t="shared" si="5"/>
        <v>1.8922323572696551</v>
      </c>
      <c r="G86" s="48">
        <f t="shared" si="5"/>
        <v>1.8913878794991994</v>
      </c>
      <c r="H86" s="48">
        <f t="shared" si="5"/>
        <v>1.9802389353190164</v>
      </c>
      <c r="I86" s="48">
        <f t="shared" si="5"/>
        <v>2.0854280876895248</v>
      </c>
      <c r="J86" s="48">
        <f t="shared" si="5"/>
        <v>2.0105449799983615</v>
      </c>
      <c r="K86" s="48">
        <f t="shared" si="5"/>
        <v>2.0128894084108802</v>
      </c>
      <c r="L86" s="48">
        <f t="shared" si="5"/>
        <v>1.9591731604237432</v>
      </c>
      <c r="M86" s="48">
        <f t="shared" si="5"/>
        <v>1.1346359178678453</v>
      </c>
      <c r="N86" s="36">
        <f t="shared" si="5"/>
        <v>1.4067014234240143</v>
      </c>
      <c r="O86" s="26" t="s">
        <v>26</v>
      </c>
    </row>
    <row r="87" spans="3:15" x14ac:dyDescent="0.2">
      <c r="C87" s="37" t="s">
        <v>27</v>
      </c>
      <c r="D87" s="38"/>
      <c r="E87" s="39"/>
      <c r="F87" s="48">
        <f t="shared" si="5"/>
        <v>3.5266592962096741</v>
      </c>
      <c r="G87" s="48">
        <f t="shared" si="5"/>
        <v>3.6852760025560123</v>
      </c>
      <c r="H87" s="48">
        <f t="shared" si="5"/>
        <v>4.1469898911980412</v>
      </c>
      <c r="I87" s="48">
        <f t="shared" si="5"/>
        <v>4.7218571704912344</v>
      </c>
      <c r="J87" s="48">
        <f t="shared" si="5"/>
        <v>4.8670212866355378</v>
      </c>
      <c r="K87" s="48">
        <f t="shared" si="5"/>
        <v>4.8001458794503948</v>
      </c>
      <c r="L87" s="48">
        <f t="shared" si="5"/>
        <v>4.9320814262506598</v>
      </c>
      <c r="M87" s="48">
        <f t="shared" si="5"/>
        <v>6.251556029572404</v>
      </c>
      <c r="N87" s="36">
        <f t="shared" si="5"/>
        <v>6.1557350471256456</v>
      </c>
      <c r="O87" s="26" t="s">
        <v>27</v>
      </c>
    </row>
    <row r="88" spans="3:15" x14ac:dyDescent="0.2">
      <c r="C88" s="37" t="s">
        <v>28</v>
      </c>
      <c r="D88" s="38"/>
      <c r="E88" s="39"/>
      <c r="F88" s="48">
        <f t="shared" si="5"/>
        <v>6.8179938707986194</v>
      </c>
      <c r="G88" s="48">
        <f t="shared" si="5"/>
        <v>6.933605811016168</v>
      </c>
      <c r="H88" s="48">
        <f t="shared" si="5"/>
        <v>7.2256779706043828</v>
      </c>
      <c r="I88" s="48">
        <f t="shared" si="5"/>
        <v>7.5711884112306089</v>
      </c>
      <c r="J88" s="48">
        <f t="shared" si="5"/>
        <v>7.4369024470438836</v>
      </c>
      <c r="K88" s="48">
        <f t="shared" si="5"/>
        <v>7.4534736817633975</v>
      </c>
      <c r="L88" s="48">
        <f t="shared" si="5"/>
        <v>7.5618946300502223</v>
      </c>
      <c r="M88" s="48">
        <f t="shared" si="5"/>
        <v>9.2118936051006415</v>
      </c>
      <c r="N88" s="36">
        <f t="shared" si="5"/>
        <v>8.7430732405757805</v>
      </c>
      <c r="O88" s="26" t="s">
        <v>28</v>
      </c>
    </row>
    <row r="89" spans="3:15" x14ac:dyDescent="0.2">
      <c r="C89" s="37" t="s">
        <v>29</v>
      </c>
      <c r="D89" s="38"/>
      <c r="E89" s="39"/>
      <c r="F89" s="48">
        <f t="shared" si="5"/>
        <v>18.29045541877122</v>
      </c>
      <c r="G89" s="48">
        <f t="shared" si="5"/>
        <v>18.387986127572027</v>
      </c>
      <c r="H89" s="48">
        <f t="shared" si="5"/>
        <v>19.472146187011852</v>
      </c>
      <c r="I89" s="48">
        <f t="shared" si="5"/>
        <v>20.220480166556655</v>
      </c>
      <c r="J89" s="48">
        <f t="shared" si="5"/>
        <v>19.544226138368227</v>
      </c>
      <c r="K89" s="48">
        <f t="shared" si="5"/>
        <v>19.444393993660636</v>
      </c>
      <c r="L89" s="48">
        <f t="shared" si="5"/>
        <v>18.936367631308272</v>
      </c>
      <c r="M89" s="48">
        <f t="shared" si="5"/>
        <v>20.797489228403897</v>
      </c>
      <c r="N89" s="36">
        <f t="shared" si="5"/>
        <v>20.440507288353572</v>
      </c>
    </row>
    <row r="90" spans="3:15" x14ac:dyDescent="0.2">
      <c r="C90" s="45" t="s">
        <v>30</v>
      </c>
      <c r="D90" s="43"/>
      <c r="E90" s="44"/>
      <c r="F90" s="50">
        <f>SUM(F78:F89)</f>
        <v>99.999999999999986</v>
      </c>
      <c r="G90" s="50">
        <f t="shared" ref="G90:N90" si="6">SUM(G78:G89)</f>
        <v>100</v>
      </c>
      <c r="H90" s="50">
        <f t="shared" si="6"/>
        <v>100</v>
      </c>
      <c r="I90" s="50">
        <f t="shared" si="6"/>
        <v>100</v>
      </c>
      <c r="J90" s="50">
        <f t="shared" si="6"/>
        <v>99.999999999999986</v>
      </c>
      <c r="K90" s="50">
        <f t="shared" si="6"/>
        <v>100.00000000000001</v>
      </c>
      <c r="L90" s="50">
        <f t="shared" si="6"/>
        <v>100.00000000000001</v>
      </c>
      <c r="M90" s="50">
        <f t="shared" si="6"/>
        <v>100</v>
      </c>
      <c r="N90" s="50">
        <f t="shared" si="6"/>
        <v>99.999999999999986</v>
      </c>
    </row>
  </sheetData>
  <mergeCells count="1">
    <mergeCell ref="B2:P3"/>
  </mergeCells>
  <conditionalFormatting sqref="N78:N8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{64482F83-F401-430F-B349-542D31D5E6A0}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482F83-F401-430F-B349-542D31D5E6A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Perucámaras </vt:lpstr>
      <vt:lpstr>Índice</vt:lpstr>
      <vt:lpstr>Macro Región Norte</vt:lpstr>
      <vt:lpstr>1. Cajamarca</vt:lpstr>
      <vt:lpstr>2. La Libertad</vt:lpstr>
      <vt:lpstr>3. Lambayeque</vt:lpstr>
      <vt:lpstr>4. Piura</vt:lpstr>
      <vt:lpstr>5. Tumbes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José Rojas Gutiérrez - Perucamaras</cp:lastModifiedBy>
  <dcterms:created xsi:type="dcterms:W3CDTF">2021-01-10T03:39:07Z</dcterms:created>
  <dcterms:modified xsi:type="dcterms:W3CDTF">2023-01-31T17:42:11Z</dcterms:modified>
</cp:coreProperties>
</file>